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dlx.saldus.lv/DocLogix/Attachments/Current/Saldus rajona padomes dokumenti (7226)/PAD-LEM (7841907)/PAD-LEM-168/"/>
    </mc:Choice>
  </mc:AlternateContent>
  <xr:revisionPtr revIDLastSave="0" documentId="13_ncr:1_{A66D5537-647F-4544-B7E7-E9C04735B4D7}" xr6:coauthVersionLast="47" xr6:coauthVersionMax="47" xr10:uidLastSave="{00000000-0000-0000-0000-000000000000}"/>
  <bookViews>
    <workbookView xWindow="-108" yWindow="-108" windowWidth="23256" windowHeight="12576" tabRatio="746" activeTab="1" xr2:uid="{00000000-000D-0000-FFFF-FFFF00000000}"/>
  </bookViews>
  <sheets>
    <sheet name="Titullapa" sheetId="32" r:id="rId1"/>
    <sheet name="Investīciju plāns" sheetId="6" r:id="rId2"/>
    <sheet name="Dati" sheetId="9" state="hidden" r:id="rId3"/>
  </sheets>
  <definedNames>
    <definedName name="_xlnm._FilterDatabase" localSheetId="1" hidden="1">'Investīciju plāns'!$A$5:$AA$301</definedName>
    <definedName name="_Hlk84773667" localSheetId="0">Titullapa!$A$2</definedName>
    <definedName name="_xlnm.Print_Titles" localSheetId="1">'Investīciju plāns'!$4:$5</definedName>
    <definedName name="Ezeres_pagasts" localSheetId="1">'Investīciju plāns'!$G$219</definedName>
    <definedName name="Ezeres_pagasts">'Investīciju plāns'!$G$219</definedName>
  </definedNames>
  <calcPr calcId="191029"/>
</workbook>
</file>

<file path=xl/calcChain.xml><?xml version="1.0" encoding="utf-8"?>
<calcChain xmlns="http://schemas.openxmlformats.org/spreadsheetml/2006/main">
  <c r="J170" i="6" l="1"/>
  <c r="N200" i="6"/>
  <c r="N181" i="6" l="1"/>
  <c r="P181" i="6"/>
  <c r="O181" i="6"/>
  <c r="I264" i="6" l="1"/>
  <c r="O160" i="6" l="1"/>
  <c r="O140" i="6"/>
  <c r="O118" i="6"/>
  <c r="O98" i="6"/>
  <c r="O103" i="6"/>
  <c r="O90" i="6"/>
  <c r="J42" i="6" l="1"/>
  <c r="I38" i="6"/>
  <c r="K279" i="6"/>
  <c r="J279" i="6" s="1"/>
  <c r="K236" i="6"/>
  <c r="J236" i="6" s="1"/>
  <c r="K161" i="6"/>
  <c r="J161" i="6" s="1"/>
  <c r="H72" i="6"/>
  <c r="H71" i="6"/>
  <c r="N198" i="6"/>
  <c r="J95" i="6"/>
  <c r="K106" i="6"/>
  <c r="J106" i="6" s="1"/>
  <c r="N105" i="6"/>
  <c r="O105" i="6" s="1"/>
  <c r="J105" i="6"/>
  <c r="J200" i="6"/>
  <c r="J108" i="6"/>
  <c r="J104" i="6"/>
  <c r="N104" i="6" s="1"/>
  <c r="O104" i="6" s="1"/>
  <c r="N91" i="6"/>
  <c r="O91" i="6" s="1"/>
  <c r="N29" i="6"/>
  <c r="P302" i="6" l="1"/>
  <c r="J103" i="6"/>
  <c r="J181" i="6"/>
  <c r="J167" i="6"/>
  <c r="J168" i="6"/>
  <c r="J169" i="6"/>
  <c r="J173" i="6"/>
  <c r="K224" i="6" l="1"/>
  <c r="J224" i="6" s="1"/>
  <c r="K111" i="6"/>
  <c r="J111" i="6" s="1"/>
  <c r="K64" i="6" l="1"/>
  <c r="J64" i="6" s="1"/>
  <c r="K165" i="6"/>
  <c r="J165" i="6" s="1"/>
  <c r="J184" i="6"/>
  <c r="J183" i="6"/>
  <c r="J176" i="6"/>
  <c r="J174" i="6"/>
  <c r="J175" i="6"/>
  <c r="J166" i="6"/>
  <c r="K220" i="6"/>
  <c r="J220" i="6" s="1"/>
  <c r="K219" i="6"/>
  <c r="J219" i="6" s="1"/>
  <c r="K218" i="6"/>
  <c r="J218" i="6" s="1"/>
  <c r="K217" i="6"/>
  <c r="J217" i="6" s="1"/>
  <c r="K223" i="6"/>
  <c r="J223" i="6" s="1"/>
  <c r="K298" i="6" l="1"/>
  <c r="J298" i="6" s="1"/>
  <c r="K262" i="6"/>
  <c r="J262" i="6" s="1"/>
  <c r="K112" i="6"/>
  <c r="J112" i="6" s="1"/>
  <c r="K203" i="6"/>
  <c r="J203" i="6" s="1"/>
  <c r="K147" i="6"/>
  <c r="J147" i="6" s="1"/>
  <c r="K143" i="6"/>
  <c r="J143" i="6" s="1"/>
  <c r="K133" i="6"/>
  <c r="J133" i="6" s="1"/>
  <c r="K130" i="6"/>
  <c r="J130" i="6" s="1"/>
  <c r="K127" i="6"/>
  <c r="J127" i="6" s="1"/>
  <c r="K126" i="6"/>
  <c r="J126" i="6" s="1"/>
  <c r="M122" i="6"/>
  <c r="M117" i="6"/>
  <c r="K109" i="6"/>
  <c r="J109" i="6" s="1"/>
  <c r="K97" i="6"/>
  <c r="J97" i="6" s="1"/>
  <c r="K117" i="6" l="1"/>
  <c r="J117" i="6" s="1"/>
  <c r="K107" i="6"/>
  <c r="J107" i="6" s="1"/>
  <c r="K102" i="6"/>
  <c r="J102" i="6" s="1"/>
  <c r="K101" i="6"/>
  <c r="J101" i="6" s="1"/>
  <c r="K100" i="6"/>
  <c r="J100" i="6" s="1"/>
  <c r="K99" i="6"/>
  <c r="J99" i="6" s="1"/>
  <c r="K98" i="6"/>
  <c r="J98" i="6" s="1"/>
  <c r="K89" i="6"/>
  <c r="J89" i="6" s="1"/>
  <c r="K78" i="6"/>
  <c r="J78" i="6" s="1"/>
  <c r="J85" i="6"/>
  <c r="K61" i="6"/>
  <c r="J61" i="6" s="1"/>
  <c r="K62" i="6"/>
  <c r="J62" i="6" s="1"/>
  <c r="K60" i="6"/>
  <c r="M60" i="6" s="1"/>
  <c r="K59" i="6"/>
  <c r="J59" i="6" s="1"/>
  <c r="K58" i="6"/>
  <c r="J58" i="6" s="1"/>
  <c r="K57" i="6"/>
  <c r="J57" i="6" s="1"/>
  <c r="K41" i="6"/>
  <c r="J41" i="6" s="1"/>
  <c r="K40" i="6"/>
  <c r="J40" i="6" s="1"/>
  <c r="K36" i="6"/>
  <c r="J36" i="6" s="1"/>
  <c r="K31" i="6"/>
  <c r="J31" i="6" s="1"/>
  <c r="K28" i="6"/>
  <c r="J28" i="6" s="1"/>
  <c r="K17" i="6" l="1"/>
  <c r="J17" i="6" s="1"/>
  <c r="K84" i="6"/>
  <c r="J84" i="6" s="1"/>
  <c r="K20" i="6"/>
  <c r="J20" i="6" s="1"/>
  <c r="K66" i="6"/>
  <c r="J66" i="6" s="1"/>
  <c r="K65" i="6"/>
  <c r="J65" i="6" s="1"/>
  <c r="K63" i="6"/>
  <c r="J63" i="6" s="1"/>
  <c r="K81" i="6"/>
  <c r="J81" i="6" s="1"/>
  <c r="K82" i="6"/>
  <c r="J82" i="6" s="1"/>
  <c r="K83" i="6"/>
  <c r="J83" i="6" s="1"/>
  <c r="K80" i="6"/>
  <c r="J80" i="6" s="1"/>
  <c r="I12" i="6"/>
  <c r="K247" i="6"/>
  <c r="J247" i="6" s="1"/>
  <c r="K145" i="6"/>
  <c r="J145" i="6" s="1"/>
  <c r="K222" i="6"/>
  <c r="J222" i="6" s="1"/>
  <c r="K221" i="6"/>
  <c r="J221" i="6" s="1"/>
  <c r="K30" i="6"/>
  <c r="J30" i="6" s="1"/>
  <c r="K249" i="6"/>
  <c r="J249" i="6" s="1"/>
  <c r="N286" i="6"/>
  <c r="K295" i="6"/>
  <c r="J295" i="6" s="1"/>
  <c r="N94" i="6" l="1"/>
  <c r="J90" i="6"/>
  <c r="N201" i="6"/>
  <c r="K160" i="6"/>
  <c r="K286" i="6"/>
  <c r="J286" i="6" s="1"/>
  <c r="J248" i="6"/>
  <c r="K211" i="6"/>
  <c r="J211" i="6" s="1"/>
  <c r="K210" i="6"/>
  <c r="J210" i="6" s="1"/>
  <c r="K214" i="6"/>
  <c r="J214" i="6" s="1"/>
  <c r="K209" i="6"/>
  <c r="J209" i="6" s="1"/>
  <c r="K216" i="6"/>
  <c r="J216" i="6" s="1"/>
  <c r="K215" i="6"/>
  <c r="J215" i="6" s="1"/>
  <c r="K208" i="6"/>
  <c r="J208" i="6" s="1"/>
  <c r="K260" i="6"/>
  <c r="J260" i="6" s="1"/>
  <c r="K135" i="6"/>
  <c r="J135" i="6" s="1"/>
  <c r="K34" i="6"/>
  <c r="J34" i="6" s="1"/>
  <c r="K136" i="6"/>
  <c r="J136" i="6" s="1"/>
  <c r="K149" i="6"/>
  <c r="J149" i="6" s="1"/>
  <c r="K207" i="6"/>
  <c r="J207" i="6" s="1"/>
  <c r="K129" i="6"/>
  <c r="J129" i="6" s="1"/>
  <c r="K206" i="6"/>
  <c r="J206" i="6" s="1"/>
  <c r="K205" i="6"/>
  <c r="J205" i="6" s="1"/>
  <c r="K204" i="6"/>
  <c r="J204" i="6" s="1"/>
  <c r="K292" i="6"/>
  <c r="J292" i="6" s="1"/>
  <c r="N291" i="6"/>
  <c r="J291" i="6"/>
  <c r="K132" i="6"/>
  <c r="J132" i="6" s="1"/>
  <c r="K259" i="6"/>
  <c r="J259" i="6" s="1"/>
  <c r="K258" i="6"/>
  <c r="J258" i="6" s="1"/>
  <c r="K256" i="6"/>
  <c r="J256" i="6" s="1"/>
  <c r="K253" i="6"/>
  <c r="J253" i="6" s="1"/>
  <c r="I72" i="6" l="1"/>
  <c r="I71" i="6"/>
  <c r="I16" i="6"/>
  <c r="I30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Ginta Andersone</author>
    <author>Ance Purina</author>
  </authors>
  <commentList>
    <comment ref="O96" authorId="0" shapeId="0" xr:uid="{DD2FEEC9-4BF7-495C-9DB7-AA23F1A70CE6}">
      <text>
        <r>
          <rPr>
            <b/>
            <sz val="9"/>
            <color indexed="81"/>
            <rFont val="Tahoma"/>
            <family val="2"/>
            <charset val="186"/>
          </rPr>
          <t>Ginta Andersone:</t>
        </r>
        <r>
          <rPr>
            <sz val="9"/>
            <color indexed="81"/>
            <rFont val="Tahoma"/>
            <family val="2"/>
            <charset val="186"/>
          </rPr>
          <t xml:space="preserve">
Jāprecizē summas no pagastiem</t>
        </r>
      </text>
    </comment>
    <comment ref="O97" authorId="0" shapeId="0" xr:uid="{944C3CD5-7AE9-4DBD-9F2A-716006EE3777}">
      <text>
        <r>
          <rPr>
            <b/>
            <sz val="9"/>
            <color indexed="81"/>
            <rFont val="Tahoma"/>
            <family val="2"/>
            <charset val="186"/>
          </rPr>
          <t>Ginta Andersone:</t>
        </r>
        <r>
          <rPr>
            <sz val="9"/>
            <color indexed="81"/>
            <rFont val="Tahoma"/>
            <family val="2"/>
            <charset val="186"/>
          </rPr>
          <t xml:space="preserve">
Jāprecizē izmaksas no pilsētām un pagastiem</t>
        </r>
      </text>
    </comment>
    <comment ref="P98" authorId="0" shapeId="0" xr:uid="{1580FEA8-21CF-4090-A58F-E61B38CF784F}">
      <text>
        <r>
          <rPr>
            <b/>
            <sz val="9"/>
            <color indexed="81"/>
            <rFont val="Tahoma"/>
            <family val="2"/>
            <charset val="186"/>
          </rPr>
          <t>Ginta Andersone:</t>
        </r>
        <r>
          <rPr>
            <sz val="9"/>
            <color indexed="81"/>
            <rFont val="Tahoma"/>
            <family val="2"/>
            <charset val="186"/>
          </rPr>
          <t xml:space="preserve">
Būvniecība???</t>
        </r>
      </text>
    </comment>
    <comment ref="A235" authorId="1" shapeId="0" xr:uid="{96E0E5A1-1844-4BB5-96C6-8DCFC3A4DA45}">
      <text>
        <r>
          <rPr>
            <b/>
            <sz val="9"/>
            <color indexed="81"/>
            <rFont val="Tahoma"/>
            <family val="2"/>
            <charset val="186"/>
          </rPr>
          <t>Ance Purina:</t>
        </r>
        <r>
          <rPr>
            <sz val="9"/>
            <color indexed="81"/>
            <rFont val="Tahoma"/>
            <family val="2"/>
            <charset val="186"/>
          </rPr>
          <t xml:space="preserve">
Jāpaskatās pie pārvalžu darbiem vai šogad ir kkas ielikts</t>
        </r>
      </text>
    </comment>
    <comment ref="O295" authorId="1" shapeId="0" xr:uid="{69F513A4-63AC-4F87-9A08-4A3A5B59C4CB}">
      <text>
        <r>
          <rPr>
            <b/>
            <sz val="9"/>
            <color indexed="81"/>
            <rFont val="Tahoma"/>
            <family val="2"/>
            <charset val="186"/>
          </rPr>
          <t>Ance Purina:</t>
        </r>
        <r>
          <rPr>
            <sz val="9"/>
            <color indexed="81"/>
            <rFont val="Tahoma"/>
            <family val="2"/>
            <charset val="186"/>
          </rPr>
          <t xml:space="preserve">
Lana atsūtīja kopējo summu</t>
        </r>
      </text>
    </comment>
  </commentList>
</comments>
</file>

<file path=xl/sharedStrings.xml><?xml version="1.0" encoding="utf-8"?>
<sst xmlns="http://schemas.openxmlformats.org/spreadsheetml/2006/main" count="2985" uniqueCount="1064">
  <si>
    <t>Projekta nosaukums</t>
  </si>
  <si>
    <t>Vidēja termiņa prioritāte</t>
  </si>
  <si>
    <t>Stratēģiskā atbilstība</t>
  </si>
  <si>
    <t>Indikatīvā summa (EUR)</t>
  </si>
  <si>
    <t>Uzdevums</t>
  </si>
  <si>
    <t>Rīcības virziens</t>
  </si>
  <si>
    <t>Projekta mērķis / plānotie darbības rezultāti un to rezultatīvie rādītāji</t>
  </si>
  <si>
    <t>Uzsākšanas gads</t>
  </si>
  <si>
    <t>Realizācijas termiņš</t>
  </si>
  <si>
    <t>Plānotais laika posms</t>
  </si>
  <si>
    <t>Pašvaldības budžets (vai iesniedzēja finansējums)</t>
  </si>
  <si>
    <t>Projekta partneri</t>
  </si>
  <si>
    <t>Atbildīgie par projekta īstenošanu</t>
  </si>
  <si>
    <t>Citi komentāri</t>
  </si>
  <si>
    <t>Nr. p.k.</t>
  </si>
  <si>
    <t xml:space="preserve">Cits finansējums </t>
  </si>
  <si>
    <t>Īstenošanas teritorija (pilsēta, pagasts, novads)</t>
  </si>
  <si>
    <t>Atbilstība SAM/citas programmas</t>
  </si>
  <si>
    <t>U3</t>
  </si>
  <si>
    <t>U6</t>
  </si>
  <si>
    <t>U12</t>
  </si>
  <si>
    <t>U11</t>
  </si>
  <si>
    <t>U13</t>
  </si>
  <si>
    <t>U14</t>
  </si>
  <si>
    <t>Saldus</t>
  </si>
  <si>
    <t>U18</t>
  </si>
  <si>
    <t>Sociālo mājokļu attīstība Saldus novadā</t>
  </si>
  <si>
    <t>Brocēni</t>
  </si>
  <si>
    <t>Nomainīts jumts, logi, durvis, paaugstināta ēkas energoefektivitāte</t>
  </si>
  <si>
    <t>U36</t>
  </si>
  <si>
    <t>U17</t>
  </si>
  <si>
    <t>Dienas centru pakalpojuma pieejamība pagastos</t>
  </si>
  <si>
    <t>U19</t>
  </si>
  <si>
    <t>Izveidotas telpas Dienas centiem visos novada pagastos, nodrošinātas brīvā laika pavadīšanas iespējas (t.sk. darbnīcas, interešu pulciņi senioriem, personām ar invaliditāti, bērniem pēc skolas), atbilstoši pieprasījumam katrā pagastā</t>
  </si>
  <si>
    <t>U20</t>
  </si>
  <si>
    <t>U21</t>
  </si>
  <si>
    <t>Velomaršruta "Apkārt Cieceres ezeram" izveide</t>
  </si>
  <si>
    <t>Izbūvēts apgaismots gāju celiņš gar Lielcieceres ielu (Dūņupe - Zaļās ielas pietura) ar gājēju pāreju, uzlabota satismes drošība Brocēnu pilsētā</t>
  </si>
  <si>
    <t>U27</t>
  </si>
  <si>
    <t>Vides objektu "Pulkstenis" izveide Saldus un Brocēnu pilsētās</t>
  </si>
  <si>
    <t>Ezeru pārvaldība un apsaimniekošana Kurzemē un Ziemeļlietuvā / LIVE LAKE</t>
  </si>
  <si>
    <t>U30</t>
  </si>
  <si>
    <t>Attīstības nodaļa</t>
  </si>
  <si>
    <t>Plānots</t>
  </si>
  <si>
    <t>Sagatavošanā</t>
  </si>
  <si>
    <t>U35</t>
  </si>
  <si>
    <t>U39</t>
  </si>
  <si>
    <t>Atjaunojamo energoresursu (AER) izmantojošo elektroenerģiju ražojošo iekārtu iegāde un uzstādīšana pilsētu siltumapgādes karstā ūdens sistēmām</t>
  </si>
  <si>
    <t>Energoefektivitāti veicinošu viedo pilsētvides tehnoloģiju ieviešana publisko teritoriju apgaismojuma infrastruktūrā Saldus novadā</t>
  </si>
  <si>
    <t>Saldus novads</t>
  </si>
  <si>
    <t>U41</t>
  </si>
  <si>
    <t>U44</t>
  </si>
  <si>
    <t>U48</t>
  </si>
  <si>
    <t>Betona vides objektu izvietošana Brocēnu pilsētā un apkārtnē</t>
  </si>
  <si>
    <t>U50</t>
  </si>
  <si>
    <t>Kurzemes plānošanas reģions</t>
  </si>
  <si>
    <t>Saldus sabiedriskā un vēsturiskā centra revitalizācija uzņēmējdarbības attīstībai</t>
  </si>
  <si>
    <t>Cieceres pagasts</t>
  </si>
  <si>
    <t>Saldus pagasts</t>
  </si>
  <si>
    <t>Lutriņu pagasts</t>
  </si>
  <si>
    <t>Jaunlutriņu pagasts</t>
  </si>
  <si>
    <t>Šķēdes pagasts</t>
  </si>
  <si>
    <t>Zirņu pagasts</t>
  </si>
  <si>
    <t>Zvārdes pagasts</t>
  </si>
  <si>
    <t>Novadnieku pagasts</t>
  </si>
  <si>
    <t>Kursīšu pagasts</t>
  </si>
  <si>
    <t>Pampāļu pagasts</t>
  </si>
  <si>
    <t>Zaņas pagasts</t>
  </si>
  <si>
    <t>Nīgrandes pagasts</t>
  </si>
  <si>
    <t>Rubas pagasts</t>
  </si>
  <si>
    <t>Jaunauces pagasts</t>
  </si>
  <si>
    <t>Blīdenes pagasts</t>
  </si>
  <si>
    <t>Remtes pagasts</t>
  </si>
  <si>
    <t>Gaiķu pagasts</t>
  </si>
  <si>
    <t>Vadakstes pagasts</t>
  </si>
  <si>
    <t>Pagasti</t>
  </si>
  <si>
    <t>Pilsētas</t>
  </si>
  <si>
    <t>Pabeigts</t>
  </si>
  <si>
    <t>Tiek realizēts</t>
  </si>
  <si>
    <t>Stadija</t>
  </si>
  <si>
    <t>Uzņēmēji</t>
  </si>
  <si>
    <t>Biedrības</t>
  </si>
  <si>
    <t>Kapitālsabiedrības</t>
  </si>
  <si>
    <t>SIA "Saldus namu pārvalde"</t>
  </si>
  <si>
    <t>SIA "Brocēnu siltums"</t>
  </si>
  <si>
    <t>SIA "Saldus medicīnas centrs"</t>
  </si>
  <si>
    <t>Kuldīgas novada pašvaldība</t>
  </si>
  <si>
    <t>Dienvidkurzemes novada pašvaldība</t>
  </si>
  <si>
    <t>Tukuma novada pašvaldība</t>
  </si>
  <si>
    <t>Talsu novada pašvaldība</t>
  </si>
  <si>
    <t>Dobeles novada pašvaldība</t>
  </si>
  <si>
    <t>Projekta statuss informācijas sniegšanas brīdī</t>
  </si>
  <si>
    <t>Vidējā termiņa prioritāte</t>
  </si>
  <si>
    <t>Sociālais dienests</t>
  </si>
  <si>
    <t>Izglītības pārvalde</t>
  </si>
  <si>
    <t>Pašvaldības policija</t>
  </si>
  <si>
    <t>VTP 1</t>
  </si>
  <si>
    <t>VTP 2</t>
  </si>
  <si>
    <t>VTP 3</t>
  </si>
  <si>
    <t>VTP 4</t>
  </si>
  <si>
    <t>RV 1</t>
  </si>
  <si>
    <t>RV 2</t>
  </si>
  <si>
    <t>RV 3</t>
  </si>
  <si>
    <t>RV 4</t>
  </si>
  <si>
    <t>RV 5</t>
  </si>
  <si>
    <t>RV 6</t>
  </si>
  <si>
    <t>RV 7</t>
  </si>
  <si>
    <t>RV 8</t>
  </si>
  <si>
    <t>RV 9</t>
  </si>
  <si>
    <t>RV 10</t>
  </si>
  <si>
    <t>RV 11</t>
  </si>
  <si>
    <t>RV 12</t>
  </si>
  <si>
    <t>RV 13</t>
  </si>
  <si>
    <t>RV 14</t>
  </si>
  <si>
    <t>RV 15</t>
  </si>
  <si>
    <t>RV 16</t>
  </si>
  <si>
    <t>RV 17</t>
  </si>
  <si>
    <t>RV 18</t>
  </si>
  <si>
    <t>U1</t>
  </si>
  <si>
    <t>U2</t>
  </si>
  <si>
    <t>U4</t>
  </si>
  <si>
    <t>U5</t>
  </si>
  <si>
    <t>U7</t>
  </si>
  <si>
    <t>U8</t>
  </si>
  <si>
    <t>U9</t>
  </si>
  <si>
    <t>U10</t>
  </si>
  <si>
    <t>U15</t>
  </si>
  <si>
    <t>U16</t>
  </si>
  <si>
    <t>U22</t>
  </si>
  <si>
    <t>U23</t>
  </si>
  <si>
    <t>U24</t>
  </si>
  <si>
    <t>U25</t>
  </si>
  <si>
    <t>U26</t>
  </si>
  <si>
    <t>U28</t>
  </si>
  <si>
    <t>U29</t>
  </si>
  <si>
    <t>U31</t>
  </si>
  <si>
    <t>U32</t>
  </si>
  <si>
    <t>U33</t>
  </si>
  <si>
    <t>U34</t>
  </si>
  <si>
    <t>U37</t>
  </si>
  <si>
    <t>U38</t>
  </si>
  <si>
    <t>U40</t>
  </si>
  <si>
    <t>U42</t>
  </si>
  <si>
    <t>U43</t>
  </si>
  <si>
    <t>U45</t>
  </si>
  <si>
    <t>U46</t>
  </si>
  <si>
    <t>U47</t>
  </si>
  <si>
    <t>U49</t>
  </si>
  <si>
    <t>U51</t>
  </si>
  <si>
    <t>U52</t>
  </si>
  <si>
    <t>Izglītības iestādes</t>
  </si>
  <si>
    <t>SIA "Saldus siltums"</t>
  </si>
  <si>
    <t>BJC</t>
  </si>
  <si>
    <t>Saldus sporta skola</t>
  </si>
  <si>
    <t>Bibliotēka</t>
  </si>
  <si>
    <t>Muzejs</t>
  </si>
  <si>
    <t>Pagasta pārvalde</t>
  </si>
  <si>
    <t>Teritoriālā vienība (precizēta)</t>
  </si>
  <si>
    <t>Realizēšanas termiņš</t>
  </si>
  <si>
    <t>Projekta īstenošanas teritorija</t>
  </si>
  <si>
    <t>Ciemati</t>
  </si>
  <si>
    <r>
      <t xml:space="preserve">Papildinātība ar citiem projektiem </t>
    </r>
    <r>
      <rPr>
        <i/>
        <sz val="11"/>
        <color theme="1"/>
        <rFont val="Verdana"/>
        <family val="2"/>
        <charset val="186"/>
      </rPr>
      <t>(projekta Nr.)</t>
    </r>
  </si>
  <si>
    <t>Saldus novada pašvaldības vispārējo izglītības iestāžu mācību vides modernizēšana</t>
  </si>
  <si>
    <t>Saldus pamatskola</t>
  </si>
  <si>
    <t>Saldus vidusskola</t>
  </si>
  <si>
    <t>Druvas vidusskola</t>
  </si>
  <si>
    <t>Brocēnu vidusskola</t>
  </si>
  <si>
    <t>Blīdenes pamatskola</t>
  </si>
  <si>
    <t>Lutriņu pamatskola</t>
  </si>
  <si>
    <t>Zirņu pamatskola</t>
  </si>
  <si>
    <t>Ezeres pamatskola</t>
  </si>
  <si>
    <t>Kalnsētu pamatskola</t>
  </si>
  <si>
    <t>Cieceres pamatskola</t>
  </si>
  <si>
    <t>Striķu sākumskola</t>
  </si>
  <si>
    <t>Saldus Mūzikas skola</t>
  </si>
  <si>
    <t>Saldus Sporta skola</t>
  </si>
  <si>
    <t>Saldus Mākslas skola</t>
  </si>
  <si>
    <t>Brocēnu BJS skola</t>
  </si>
  <si>
    <t>Saldus Jauniešu māja</t>
  </si>
  <si>
    <t>Brocēnu KIC</t>
  </si>
  <si>
    <t>Bāriņtiesa</t>
  </si>
  <si>
    <t>Dzimtsarakstu nodaļa</t>
  </si>
  <si>
    <t>Būvvalde</t>
  </si>
  <si>
    <t xml:space="preserve">Druvas vidusskolas ēkas energoefektivitātes pasākumi </t>
  </si>
  <si>
    <t>Bērnu un jaunatnes centra ēkas energoefektivitātes pasākumi</t>
  </si>
  <si>
    <t>Saldus NP Administrācija</t>
  </si>
  <si>
    <t>Pasākumi vietējās sabiedrības veselības veicināšanai un slimību profilaksei Saldus novadā</t>
  </si>
  <si>
    <t>SAM 9.2.4.2</t>
  </si>
  <si>
    <t>ES fondu un cits ārējais finansējums</t>
  </si>
  <si>
    <t>Īstenojot vietēja mēroga pasākumus, uzlabot pieejamību veselības veicināšanas un slimību profilakses pakalpojumiem, jo īpaši teritoriālās, nabadzības un sociālās atstumtības riskam pakļautajiem iedzīvotājiem.</t>
  </si>
  <si>
    <t>Saldus kultūras centra ēkas pārbūve</t>
  </si>
  <si>
    <t xml:space="preserve">Brīvdabas estrādes atjaunošana Saldus pilsētas Kalnsētas parkā </t>
  </si>
  <si>
    <t>Uzlabot kultūras un biznesa pasākumu kvalitāti Saldus pilsētā, izbūvējot Saldus kultūras centru un izveidojot tajā reģiona mēroga kultūras un konferenču infrastruktūru</t>
  </si>
  <si>
    <t>Jaunas izstāžu zāles J.Rozentāla Saldus vēstures un mākslas muzejā izveide</t>
  </si>
  <si>
    <t>Saglabāt, atjaunot un uzlabot kultūrvēsturisko mantojumu Saldus pilsētā, padarīt to pieejamu un pievilcīgu iedzīvotājiem un tūristiem, izveidojot jaunu izstāžu zāli J. Rozentāla Saldus vēstures un mākslas muzejā</t>
  </si>
  <si>
    <t>Kapelleru nama (Striķu ielā 7, Saldū) infrastruktūras atjaunošana un energoefektivitātes uzlabošana</t>
  </si>
  <si>
    <t>Saldus TIKS centrs</t>
  </si>
  <si>
    <t>Sporta laukuma pārbūve un teritorijas labiekārtošana Kalnsētas ielā 2, Saldū</t>
  </si>
  <si>
    <t>Energoefektivitātes paaugstināšana peldbaseina ēkā Kalnsētas ielā 32, Saldū</t>
  </si>
  <si>
    <t>Kopīga gājēju un velosipēdu ceļa izbūve gar v/a P109 Kandava- Saldus- un Jelgavas ielu posmā no Saldus pilsētas robežas līdz Zvejnieku ielai, Saldū</t>
  </si>
  <si>
    <t>Izbūvēts apgaismots veloceliņš gar Jelgavas ielu līdz Saldus pilsētas robežai (stāvalukumam)</t>
  </si>
  <si>
    <t>SIA "Saldus komunālserviss"</t>
  </si>
  <si>
    <t xml:space="preserve">Jaunauces muižas pils ēkas atjaunošana un multifunkcionāla centra izveide </t>
  </si>
  <si>
    <t>Atjaunota Jaunauces muižas pils ēka un izveidots multifunkcionāls centrs</t>
  </si>
  <si>
    <t>Saldus pilskalna un Saldus ezera apkārtnes labiekārtošana</t>
  </si>
  <si>
    <t>Industriālais mantojums tūrisma attīstībai- “Pienotavas skursteņa” pārbūve par skatu torni</t>
  </si>
  <si>
    <t>Industriālā mantojuma saglabāšana un revitalizācija, pārbūvējot Saldus pienotavas veco skursteni par skatu torni</t>
  </si>
  <si>
    <t>Saldus pilsētas konkurētspējas paaugstināšana, uzņēmējdarbības vides pieejamības nodrošināšana, pārbūvējot Alejas ielu un teritoriju Alejas ielā 9A.</t>
  </si>
  <si>
    <t>Uzņēmējdarbības vides attīstība Saldus pagastā, pārbūvējot publisko infrastruktūru “Lidlauks”, Saldus pagastā</t>
  </si>
  <si>
    <t xml:space="preserve">Lauku grants ceļu pārbūve uzņēmējdarbības attīstībai </t>
  </si>
  <si>
    <t>Kalnsētas ielas pārbūve posma no Jelgavas ielas līdz Kalnsētas ielai Nr.8 un stāvlaukuma izbūve Kalnsētas ielā Nr.2, Saldū, Saldus novadā</t>
  </si>
  <si>
    <t>Uzlabota satiksmes drošība pie Cieceres un Kalnsētu pamatskolām, izbūvēt stāvlaukumu pie Kalansētas parka</t>
  </si>
  <si>
    <t>Striķu ielas pārbūve Saldū (posmā no Ganību ielas līdz Saldus pilsētas robežai)</t>
  </si>
  <si>
    <t xml:space="preserve">Alejas ielas, Saldū pārbūve </t>
  </si>
  <si>
    <t>iPLACE - Nišas identificēšana vietējai ekonomiskai attīstībai</t>
  </si>
  <si>
    <t>Identificēt uzņēmējdarbības vidi un izstrādāt rīcību plānu</t>
  </si>
  <si>
    <t>Valsts finansējums</t>
  </si>
  <si>
    <t>Joma</t>
  </si>
  <si>
    <t>energoefektivitāte</t>
  </si>
  <si>
    <t>transpota infrastruktūra</t>
  </si>
  <si>
    <t>teritorijas labiekārtošana</t>
  </si>
  <si>
    <t>vides aizsardzība</t>
  </si>
  <si>
    <t>Brīvdabas estrādes atjaunošana un teritorijas labiekārtošana Brocēnos</t>
  </si>
  <si>
    <t>Uzlabot kultūras pasākumu kvalitāti un pieejamību Brocēnu pilsētā  un iesaistīt iedzīvotājus sabiedriskajā dzīvē, atjaunojot "veco estrādi" un labiekārtojot pieguļošo teritoriju</t>
  </si>
  <si>
    <t>Saldus pilsētas pārvalde</t>
  </si>
  <si>
    <t>Brocēnu pilsētas pārvalde</t>
  </si>
  <si>
    <t>Saldus pilsētas bērnu rotaļu laukuma "Pīļuks" paplašināšana</t>
  </si>
  <si>
    <t>Jauniešu telpas / pulcēšanās vietas izveide katrā pagastā un pilsētā</t>
  </si>
  <si>
    <t>Saldus un Brocēnu pilsētu centros izvietoti vides objekti "Pulkstenis"</t>
  </si>
  <si>
    <t>Pilsētu pārvaldes</t>
  </si>
  <si>
    <t>Izveidots senioru ciemats Remtē</t>
  </si>
  <si>
    <t>Iegādāts niedru pļāvējs, uzstādītas bojas, navigācijas zīmes ūdens transporta veida un ātruma regulēšanai Cieceres ezerā, uzstādīti informācijas stendi</t>
  </si>
  <si>
    <t>Pilsētu un pagastu pārvaldes</t>
  </si>
  <si>
    <t>Ekoinovāciju centra izveide Saldū</t>
  </si>
  <si>
    <t>Rekreācijas zonas izveide Kuldīgas ielā 3, Saldū</t>
  </si>
  <si>
    <t>Rekreācijas zonas "Cieceres osta" izveide Brocēnos</t>
  </si>
  <si>
    <t>Izstrādāta Kalnsētas parka attīstības stratēģija un rīcību plāns, īstenotas parka teritorijas labiekārtošanas aktivitātes saskaņā ar rīcību plānu</t>
  </si>
  <si>
    <t>Kalnsētas parka teritorijas attīstība</t>
  </si>
  <si>
    <t>Labiekārtotas un marķētas dažādu distanču skriešanas trases; izveidota "Sajūtu taka", labiekārtotas atpūtas vietas</t>
  </si>
  <si>
    <t>Āra lasītava un Spēļu bibliotēka – telpa saturīgai brīvā laika pavadīšanai</t>
  </si>
  <si>
    <t>Izveidota un aprīkota “Āra lasītava” un “Spēļu bibliotēka” Kursīšu bibliotēkā</t>
  </si>
  <si>
    <t>Interaktīvs vides objekts "Meridiāns" Jelgavas ielā 6, Saldū</t>
  </si>
  <si>
    <t>Izveidots interaktīvs, digitāls vides objekts "Meridiāns" Jelgavas ielā 6, Saldū</t>
  </si>
  <si>
    <t xml:space="preserve">Airēšanas sporta infrastruktūras atjaunošana, izbūve un apkārtējās teritorijas labiekārtošana Cieceres ezera krastā, Brocēnos </t>
  </si>
  <si>
    <t>Rehabilitācijas centra izveide Saldus Medicīnas centrā</t>
  </si>
  <si>
    <t>Izveidots rehabilitācijas centru (baseins, pirtis, ūdens procedūras) Saldus Medicīnas centrā</t>
  </si>
  <si>
    <t>Saņemta būvatļauja</t>
  </si>
  <si>
    <t>Saņemti projektēšanas nosacījumi</t>
  </si>
  <si>
    <t>Degradētās teritorijas Brocēnos revitalizācija (84050030175)</t>
  </si>
  <si>
    <t>Cieceres ezera skatu torņa apkārtnes labiekārtošana</t>
  </si>
  <si>
    <t>Brocēnu vēsturiskā centra apbūves un publiskās zonas attīstības koncepta izstrāde</t>
  </si>
  <si>
    <t>J.Rubuļa piemiņas zāles Druvā izveide</t>
  </si>
  <si>
    <t>Sienu gleznojumi par Jaņa Rozentāla gleznu tēmām Saldū</t>
  </si>
  <si>
    <t>Paliatīvās aprūpes pakalpojuma izveide</t>
  </si>
  <si>
    <t>Specializētais transports cilvēku ar funkcionāliem traucējiem pārvadāšanai</t>
  </si>
  <si>
    <t>Demences centra iekārtošana SAC “Ābeles” telpās</t>
  </si>
  <si>
    <t>Lielezeres parka labiekārtošana</t>
  </si>
  <si>
    <t>ELFLA</t>
  </si>
  <si>
    <t>RV1- KOPIENA</t>
  </si>
  <si>
    <t>RV2 - IZGLĪTĪBA UN PRASMES</t>
  </si>
  <si>
    <t>RV3 - KULTŪRVIDE</t>
  </si>
  <si>
    <t>Individuālās un grupu mācību mobilitātes pasākumi</t>
  </si>
  <si>
    <t>Erasmus+</t>
  </si>
  <si>
    <t>SAM</t>
  </si>
  <si>
    <t>Uzlabot kultūras pasākumu kvalitāti Saldus pilsētā  un iesaistīt iedzīvotājus sabiedriskajā dzīvē, pārbūvēt estrādes ēku, labiekārtot teritoriju, nodrošināt vides pieejamību, WC</t>
  </si>
  <si>
    <t>Teritorijas labiekārtojuma izbūve pie Brocēnu KIC, paredzot galveno kāpņu pārbūvi, gājēju celiņu izbūvi teritorijā, piebraucamā ceļa seguma pārbūvi, pasākumu laukuma izbūvi aiz ēkas, kas ikdienā būs lietojams kā automašīnu stāvlaukums, teritorijas apgaismojuma izbūvi, inženiekomunikāciju izbūvi</t>
  </si>
  <si>
    <t>VK kredīts</t>
  </si>
  <si>
    <t>LatLit</t>
  </si>
  <si>
    <t>Pārbūvēta ēka Lielcieceres ielā 6A, Brocēnos: -1 stāvā izbūvētas nomas telpas uzņēmējiem bet 1.stāvā Brocēnu pilsētas bibliotēka un semināru telpa, 2.stāvā pasākumu zāle ar ekspluatējamu terasi</t>
  </si>
  <si>
    <t>SAM, LatLit, ELFLA</t>
  </si>
  <si>
    <t>Uzlabot kultūras un bibliotēkas pakalpojumu pieejamību veicot vides pieejamības (lifta/pacēlāja izbūve, WC pārbūve) un energoefektivitātes uzlabošanas (fasādes atjaunošana) pasākumus, pagraba telpu pārbūve, iekšējo inženierkomunikāciju tīklu pārbūve</t>
  </si>
  <si>
    <t>LNB atbalsta fonds</t>
  </si>
  <si>
    <t>Bibliobusa izveide</t>
  </si>
  <si>
    <t>Iegādāts un aprīkots videi draudzīgs bibliobuss, izstrādāts maršruts un sniegts mobils bibliotēkas pakalpojums</t>
  </si>
  <si>
    <t>SAM, LatLit</t>
  </si>
  <si>
    <t>RV4 - SPORTS UN AKTĪVĀ ATPŪTA</t>
  </si>
  <si>
    <t>Atjaunot "Finiša māju", uzstādīt starta–finiša iekārtas Cieceres ezerā  (izveidojot 9 airēšanas joslas, katru 6 m platu), ierīkot atvērtās skatītāju tribīnes (200 vietas), izbūvēt inženierkomunikācijas, ierīkot viedo apgaismojumu, labiekārtot apkārtējo teritorija (t.sk. laivu svēršanas vieta, dopinga zona, apbalvošanas zona, informatīvais stends)</t>
  </si>
  <si>
    <t>Sporta laukuma izbūve un teritorijas labiekārtošana Lielā ielā 31/35, Saldū</t>
  </si>
  <si>
    <t>SAM, VK kredīts</t>
  </si>
  <si>
    <t>VB, ELFLA</t>
  </si>
  <si>
    <t>3x3 basketbola laukuma izveide Draudzības (Novadnieku) ciemā, Novadnieku pagastā</t>
  </si>
  <si>
    <t>Aktīvās atpūtas maršruta izveide no Brocēniem līdz Kūmu karjeram ("vecais dzelzceļš")</t>
  </si>
  <si>
    <t>Izveidots (marķēts, ar labiekārtotām atpūtas vietām) velomaršruts apkārt Cieceres ezeram, sagatvots informatīvais materiāls, veiktas mārketinga aktivitātes</t>
  </si>
  <si>
    <t>SAM, ELFLA, LatLit</t>
  </si>
  <si>
    <t>RV5 - VESELĪBAS APRŪPE UN VESELĪBAS VEICINĀŠANA</t>
  </si>
  <si>
    <t>Pasākumi vietējās sabiedrības veselības veicināšanai un slimību profilaksei (Brocēnu novadā)</t>
  </si>
  <si>
    <t>RV6 - SOCIĀLĀ AIZSARDZĪBA UN PAKALPOJUMI</t>
  </si>
  <si>
    <t>RV7 - MOBILITĀTE UN TRANSPORTA INFARSTRUKTŪRA</t>
  </si>
  <si>
    <t>Kopīga gājēju un velosipēdu ceļa izbūve gar v/a P109 Kandava- Saldus posmā no Emburgas līdz Brocēniem</t>
  </si>
  <si>
    <t>Izbūvēts apgaismots kopīgs gājēju un velosipēdu ceļš gar v/a P109 Kandava- Saldus posmā no Emburgas līdz Brocēniem</t>
  </si>
  <si>
    <t>Nākotnes ielas un Cieceres ielas Saldū pārbūve un stāvlaukumu izbūve</t>
  </si>
  <si>
    <t>RV8 - DZĪVOJAMAIS FONDS</t>
  </si>
  <si>
    <t>RV9 - PUBLISKĀ ĀRTELPA UN KULTŪRVĒSTURISKAIS MANTOJUMS</t>
  </si>
  <si>
    <t>RV10 - DROŠĪBA</t>
  </si>
  <si>
    <t>RV11 - PUBLISKĀ INFRASTRUKTŪRA, KLIMATNOTURĪBA UN ENERĢĒTIKA</t>
  </si>
  <si>
    <t>RV12 - ĪPAŠUMU UN VIDES PĀRVALDĪBA</t>
  </si>
  <si>
    <t>RV13 - UZŅĒMĒJDARBĪBAS ATTĪSTĪBA</t>
  </si>
  <si>
    <t>RV14 - NODARBINĀTĪBAS ATTĪSTĪBA</t>
  </si>
  <si>
    <t>RV15 - TŪRISMS</t>
  </si>
  <si>
    <t>RV16 - VIDE UN DABAS RESURSI</t>
  </si>
  <si>
    <t>RV17 - PAŠVALDĪBAS PAKALPOJUMI</t>
  </si>
  <si>
    <t>RV18 - PĀRVALDĪBA UN KOMUNIKĀCIJA</t>
  </si>
  <si>
    <t>VB dotācija</t>
  </si>
  <si>
    <t>Jelgavas, Rīgas un Tūristu ielas iekškvartāla Saldū sakārtošana</t>
  </si>
  <si>
    <t>"Zilā karoga" pludmaļu izveide</t>
  </si>
  <si>
    <t>LVAF</t>
  </si>
  <si>
    <t>"Nākotnes ielas kvartāla" Saldū infrastruktūras sakārtošana</t>
  </si>
  <si>
    <t>Pārbūvēta un labiekārtota iekškvartāla infrastruktūra</t>
  </si>
  <si>
    <t>Labiekārtots Brocēnu Mežaparks un paplašināts taku tīklojums,  izveidotas atpūtas zonas, atbilstoši izstrādātajai Brocēnu Mežaparka attīstības vīzijai, ierīkots automašīnu stāvlaukums</t>
  </si>
  <si>
    <t>LatLit, ELFLA</t>
  </si>
  <si>
    <t>Energoefektivitātes uzlabošana ēkai Lielcieceres ielā 16, Brocēnos (sociālā māja)</t>
  </si>
  <si>
    <t>Uzlabota satiksmes drošība, gājēju drošība, paaugstināta energoefektivitāte un veicināta vidi saudzējošas un gaismas piesārņojumu mazinošas tehnoloģijas izmantošana, modernizējot/pārbūvējot ielu apgaismojuma sistēmu novadā</t>
  </si>
  <si>
    <t>SAM 5.6.2</t>
  </si>
  <si>
    <t xml:space="preserve">Uzņēmējdarbības veicināšana un investīciju piesaiste, pārbūvējot “Lidlauks”, Saldus pagastā teritoriju (piebraucamais ceļš, inženierkomunikācijas) </t>
  </si>
  <si>
    <t>Izveidota rekreācijas zona Kuldīgas ielā 3, Saldū (ābeļdārzā)</t>
  </si>
  <si>
    <t>Valsts un pašvaldības vienoto pakalpojumu centru izveide Saldus novada pagastos</t>
  </si>
  <si>
    <t>Valsts un pašvaldības vienoto pakalpojumu centru izveide Saldus pilsētā</t>
  </si>
  <si>
    <t>Izveidots Valsts un pašvaldības vienotais klientu apkalpošanas centrs Saldus pilsēta, palielināts pašvaldibas elektronisko pakalpojumu skaits</t>
  </si>
  <si>
    <t>Izveidoti Valsts un pašvaldības vienotie klientu apkalpošanas centri (3 gb.) Saldus novada pagastos, palielināts pašvaldibas elektronisko pakalpojumu skaits</t>
  </si>
  <si>
    <t>URBACT</t>
  </si>
  <si>
    <t>Brocēnu publiskā pirts ēkas energoefektivitātes uzlabošanas pasākumi</t>
  </si>
  <si>
    <t>Brocēnu vidusskolas ēkas energoefektiviātes pasākumi</t>
  </si>
  <si>
    <t>Saldus novada pašvaldības administrācijas ēkas Lielcieceres ielā 3, Brocēnos energoefektivitātes  uzlabošanas pasākumi</t>
  </si>
  <si>
    <t>Paaugstināta ēkas energoefektivitāte (nomainīts jums, logi, siltināta fasāde)</t>
  </si>
  <si>
    <t xml:space="preserve">Izbūvēta Cieceres ezera pastaigu taka posmā no "Vecās estrādes" līdz "Finiša ēkai" </t>
  </si>
  <si>
    <t>Cieceres ezera pastaigu taka Brocēnos, III kārta</t>
  </si>
  <si>
    <t>Cieceres upes dabas takas Saldū atjaunošana un 4.kārtas izbūve</t>
  </si>
  <si>
    <t>Izstrādāts teritorijas attīstības plāns; veikti teritorijas labiekārtošanas darbi</t>
  </si>
  <si>
    <t>Brocēnu pludmales teritorijas paplašināšana</t>
  </si>
  <si>
    <t>Paplašināta un labiekārtota Brocēnu pludmales teritorija aktīvajai atpūtai</t>
  </si>
  <si>
    <t xml:space="preserve">Pārbūvēta ēka un ierīkota "Brocēnu amatu māja" </t>
  </si>
  <si>
    <t>Atjaunots stadiona skrejceļš, izbūvēts apgaismojums</t>
  </si>
  <si>
    <t>Pūpolu parka Brocēnos attīstības vīzijas izstrāde un parka izveide</t>
  </si>
  <si>
    <t>Izveidots un labiekārtots pilsētas parks mežā aiz Skolas ielas Brocēnos daudzdzīvokļu mājām (84050040081)</t>
  </si>
  <si>
    <t>Uzņēmējdarbībes vides attīstība Cieceres ezera ziemeļu krasta daļā, Brocēnos</t>
  </si>
  <si>
    <t>Izstrādāts tematiskais plāns</t>
  </si>
  <si>
    <t>Paaugstināta ēkas energoefektivitāte (fasādes siltināšana, jumta nomaiņa, evakuācijas izejas pārbūve)</t>
  </si>
  <si>
    <t>PII “Graudiņš” Druvā ēkas energoefektivitātes uzlabošanas pasākumi</t>
  </si>
  <si>
    <t>PII “Vālodzīte” Blīdenē ēkas energoefektivitātes uzlabošanas pasākumi</t>
  </si>
  <si>
    <t>Blīdenes pamatskolas energoefektivitātes uzlabošanas pasākumi</t>
  </si>
  <si>
    <t>Atjaunota Blīdenes pamatskolas fasāde</t>
  </si>
  <si>
    <t>Jaunlutriņu pagasta pārvaldes ēkas energoefektivitātes uzlabošanas pasākumi</t>
  </si>
  <si>
    <t>Jaunlutriņu Tautas nama ēkas energoefektivitātes uzlabošanas pasākumi</t>
  </si>
  <si>
    <t>Samazināts primārās enerģijas patēriņš Jaunlutriņu Tautas nama ēkā (jumta siltināšana); veikts skatuves remonts</t>
  </si>
  <si>
    <t>Brocēnu pilsētas ielu seguma atjaunošana</t>
  </si>
  <si>
    <t>Ierīkota un labiekārtota publiskā peldvieta Jaunlutriņos</t>
  </si>
  <si>
    <t>Tūrisma piedāvājuma "Tehnikas ceļš" paplašināšana</t>
  </si>
  <si>
    <t>Saldus pilsētā Cieceres upes krastā uzstādīts daudzfunkcionāls vides objekts "Kuģis "Frauenburg", kā atgādinājums, ka Cieceres upe kādreiz bijusi kuģojama un Saldus pilsētas vēsturisko nosaukumam</t>
  </si>
  <si>
    <t>Palielināts "Tehnikas ceļa" apskates objektu klāsts (Rūtu dzirnavas u.c.); veikta piedāvājuma popularizēšana</t>
  </si>
  <si>
    <t>Kopīgā gājēju un velosipēda ceļa izbūve  posmā no Saldus pilsētas robežas līdz Sātiņu ūdenskrātuvei ("Okeāns")</t>
  </si>
  <si>
    <t>Publiskās peldvietas Sātiņu ūdenskrātuvē ("Okeāns") infrastruktūras attīstība</t>
  </si>
  <si>
    <t>Ierīkota atbilstoša infrastruktūra "ziemas peldētājiem", labiekārtota teritorija; dažādots aktīvās atpūtas piedāvājums (veikparks)</t>
  </si>
  <si>
    <t>Āra slidotavas Saldū un Brocēnos ierīkošana</t>
  </si>
  <si>
    <t>Ziemas sezonā ierīkotas un uzturētas āra slidotavas Saldū un Brocēnos; nodrošināts atbilstošs aprīkojums laukumu kopšanai; borti, apgaismojums, mūzika</t>
  </si>
  <si>
    <t>Zivju fonds, LVAF</t>
  </si>
  <si>
    <t>Kursīšu centra dīķa tīrīšana un apkārtnes labiekārtošana</t>
  </si>
  <si>
    <t>Iztīrīts Kursīšu centra dīķis, labiekārtota publiskā teritorija</t>
  </si>
  <si>
    <t>Saldus novada pašvaldības mežu ekosistēmu noturības un ekoloģiskās vērtības uzlabošana</t>
  </si>
  <si>
    <t>Veikti mežu ekosistēmu noturības un ekoloģiskās vērtības uzlabošanas pasākumi (jaunaudžu kopšana)</t>
  </si>
  <si>
    <t>Saldus un Mažeiķu pašvaldību kapacitātes stiprināšana civilās drošības jomā</t>
  </si>
  <si>
    <t>Saldus tehnikums</t>
  </si>
  <si>
    <t>Veicināt iedzīvotāju civilo drošību Saldus un Mažeiķu pašvaldību teritorijās, izmantojot uzlabotus sabiedriskos pakalpojumus, preventīvas darbības un samazinātu reaģēšanas laiku ugunsgrēku gadījumos un citās ārkārtas situācijās</t>
  </si>
  <si>
    <t>Latvijas - Igaunijas militārais mantojums</t>
  </si>
  <si>
    <t>EstLat</t>
  </si>
  <si>
    <t>Vietējās Ekonomikas Attīstība: pieredzes apmaiņa stratēģiskajā plānošanā un uzņēmējdarbības ekosistēmas veidošanā</t>
  </si>
  <si>
    <t>Ziemeļu Ministru padome</t>
  </si>
  <si>
    <t>Nodarbinātības pasākumi vasaras brīvlaikā personām, kuras iegūst izglītību vispārējās, speciālās vai profesionālās izglītības iestādēs</t>
  </si>
  <si>
    <t>Nodrošināti nodarbinātības pasākumi vasaras brīvlaikā personām, kuras iegūst izglītību vispārējās, speciālās vai profesionālās izglītības iestādēs</t>
  </si>
  <si>
    <t xml:space="preserve">Zivju resursu aizsardzības pasākumi </t>
  </si>
  <si>
    <t>Ierīkot pastaigu takas un zemās "Gaisa takas" Jaunmuižas parkā</t>
  </si>
  <si>
    <t>Vides objektu izvietošana satiksmes rotācijas apļos</t>
  </si>
  <si>
    <t>Izvietoti vides objekti satiksmes rotācijas apļos</t>
  </si>
  <si>
    <t>Dzīvnieku kapsētas ierīkošana</t>
  </si>
  <si>
    <t>Ierīkota mīļdzīvnieku kapsēta</t>
  </si>
  <si>
    <t>NVO atbalsta punkta izveide</t>
  </si>
  <si>
    <t>Remtes muižas apbūves atjaunošana un multifunkcionāla centra izveide</t>
  </si>
  <si>
    <t>Atjaunota Remtes muižas ēka un izveidots multifunkcionāls centrs</t>
  </si>
  <si>
    <t>Iedzīvotāju līdzdalības budžeta fonds</t>
  </si>
  <si>
    <t>Saldus novada pašvaldības projektu fonds</t>
  </si>
  <si>
    <t>Saldus novada NVO iniciatīvu atbalsta fonds</t>
  </si>
  <si>
    <t xml:space="preserve">Veicināt aktīvas un līdzatbildīgas sabiedrības attīstību Saldus novadā, finansiāli atbalstot biedrību, nodibinājumu un reliģisko organizāciju sabiedriskās aktivitātes - projektus </t>
  </si>
  <si>
    <t>Saldus pilsētas vēsturiskā centra ēku fasāžu atjaunošana</t>
  </si>
  <si>
    <t>Izveidots atbalsta mehānisms Saldus pilsētas vēsturiskā centra ēku fasāžu atjaunošanai; atjaunotas ielas fasādes vēsturiskajā centrā</t>
  </si>
  <si>
    <t>Uzlabot zivju resursu aizsardzības pasākumus, iegādājoties aprīkojumui, kas uzlabos kontroli un samazinās malu zvejniecību Saldus novadā esošajās ūdenstilpēs</t>
  </si>
  <si>
    <t>Publisko ūdeņu ilgtspējīga apsaimniekošana</t>
  </si>
  <si>
    <t>Veikti pētījumi, izstrādāti un īstenoti apsaimniekošanas plāni un ekspluatācijas noteikumi Saldus novada publiskajiem ūdeņiem, t.sk. Ildzes ezeram</t>
  </si>
  <si>
    <t>Energoefektivitātes uzlabošana ēkai Skolas iela 25, Brocēnos</t>
  </si>
  <si>
    <t>Pašvaldības ēku energoefektivitātes uzlabošanas pasākumi</t>
  </si>
  <si>
    <t>Remtes pagasta pārvaldes ēkas atjaunošana un energoefektivitātes uzlabošanas pasākumi</t>
  </si>
  <si>
    <t>LIAA</t>
  </si>
  <si>
    <t>Jauno uzņēmēju atbalsta programma</t>
  </si>
  <si>
    <t>Izstrādāts atbalsta mehānisms jauno uzņēmēju atbalstam un uzņēmējdarbības attīstībai</t>
  </si>
  <si>
    <t>Izveidotas un aprīkotas telpas Striķu ielā 2, Saldū biznesa inkubatora atbalsta vienībai, izveidotas kopdares telpas, veicināta jauno uzņēmēju kopienas veidošanās</t>
  </si>
  <si>
    <t>Tehniskās jaunrades un dabaszinību mājas izveide Cieceres pamatskolā</t>
  </si>
  <si>
    <t>Muižu vēsturisko parku izpēte un ilgtspējīga apsaimniekošana</t>
  </si>
  <si>
    <t>Helmaņa parka Saldū atjaunošana un labiekārtošana</t>
  </si>
  <si>
    <t>Veikta muižu vēsturisko parku izpēte, izstrādāti parku apsaimniekošanas plāni, veikti parku sakopšanas, atjaunošanas un labiekārtošanas darbi</t>
  </si>
  <si>
    <t>Privātmāju būvniecību veicināšanas pasākumi</t>
  </si>
  <si>
    <t>Veikt inženierkominikāciju izbūvi (ŪKT, ielas/ceļi, ielu apgaismojums) potenciālo privātmāju būvniecības teritorijām atbilstoši teritorijas attīstības plānam un iedzīvotāju pieprasījumam (piem. Druvas iela un 8.marta iela Druvā, Rozentāla iela Saldū u.c.)</t>
  </si>
  <si>
    <t>Bioloģiski noārdāmo atkritumu novietošana/ kompostēšana/ pārstrāde</t>
  </si>
  <si>
    <t>Es fondi</t>
  </si>
  <si>
    <t>Novadpētniecības materiālu krātuvju sakārtošana pagastos</t>
  </si>
  <si>
    <t>Veicināta privāto kolekciju (makšķernieku, mednieku, motobraucēju, mājsaimniecības piederumu utt.) pieejamība publiskai apskatei</t>
  </si>
  <si>
    <t>Veikts speciālistu izvērtējums materiāliem un aprīkojumam; veikts krājumu audits</t>
  </si>
  <si>
    <t>Pumptraka un velotrases ierīkošana Brocēnos</t>
  </si>
  <si>
    <t>Kopienas vizītkartes izveide</t>
  </si>
  <si>
    <t>Izbūvēta pastaigu taka ("veselības taka") visā Cieceres upes garumā Saldus pilsētas teritorijā; izvietota izgaismota strūklaka Cieceres upē (iepretim “Maxima XX” Cieceres upes līkumā)</t>
  </si>
  <si>
    <t>Kalpaka laukuma Saldū attīstība uzņēmējdarbības veicināšanai</t>
  </si>
  <si>
    <t>1-1</t>
  </si>
  <si>
    <t>3-3</t>
  </si>
  <si>
    <t>2-2</t>
  </si>
  <si>
    <t>7-7</t>
  </si>
  <si>
    <t>1-2</t>
  </si>
  <si>
    <t>1-3</t>
  </si>
  <si>
    <t>1-4</t>
  </si>
  <si>
    <t>1-5</t>
  </si>
  <si>
    <t>1-6</t>
  </si>
  <si>
    <t>2-1</t>
  </si>
  <si>
    <t>2-5</t>
  </si>
  <si>
    <t>2-4</t>
  </si>
  <si>
    <t>3-1</t>
  </si>
  <si>
    <t>3-2</t>
  </si>
  <si>
    <t>3-4</t>
  </si>
  <si>
    <t>3-5</t>
  </si>
  <si>
    <t>3-6</t>
  </si>
  <si>
    <t>3-7</t>
  </si>
  <si>
    <t>3-8</t>
  </si>
  <si>
    <t>3-9</t>
  </si>
  <si>
    <t>3-10</t>
  </si>
  <si>
    <t>3-11</t>
  </si>
  <si>
    <t>3-12</t>
  </si>
  <si>
    <t>3-13</t>
  </si>
  <si>
    <t>3-14</t>
  </si>
  <si>
    <t>4-1</t>
  </si>
  <si>
    <t>4-2</t>
  </si>
  <si>
    <t>4-3</t>
  </si>
  <si>
    <t>4-4</t>
  </si>
  <si>
    <t>4-5</t>
  </si>
  <si>
    <t>4-6</t>
  </si>
  <si>
    <t>4-7</t>
  </si>
  <si>
    <t>4-8</t>
  </si>
  <si>
    <t>4-9</t>
  </si>
  <si>
    <t>4-10</t>
  </si>
  <si>
    <t>4-11</t>
  </si>
  <si>
    <t>4-12</t>
  </si>
  <si>
    <t>4-13</t>
  </si>
  <si>
    <t>4-14</t>
  </si>
  <si>
    <t>4-15</t>
  </si>
  <si>
    <t>4-16</t>
  </si>
  <si>
    <t>4-17</t>
  </si>
  <si>
    <t>4-18</t>
  </si>
  <si>
    <t>4-19</t>
  </si>
  <si>
    <t>4-20</t>
  </si>
  <si>
    <t>5-1</t>
  </si>
  <si>
    <t>5-2</t>
  </si>
  <si>
    <t>5-3</t>
  </si>
  <si>
    <t>6-1</t>
  </si>
  <si>
    <t>6-2</t>
  </si>
  <si>
    <t>6-3</t>
  </si>
  <si>
    <t>6-4</t>
  </si>
  <si>
    <t>6-5</t>
  </si>
  <si>
    <t>6-6</t>
  </si>
  <si>
    <t>6-7</t>
  </si>
  <si>
    <t>7-1</t>
  </si>
  <si>
    <t>7-2</t>
  </si>
  <si>
    <t>7-3</t>
  </si>
  <si>
    <t>7-4</t>
  </si>
  <si>
    <t>7-5</t>
  </si>
  <si>
    <t>7-6</t>
  </si>
  <si>
    <t>7-8</t>
  </si>
  <si>
    <t>7-9</t>
  </si>
  <si>
    <t>7-10</t>
  </si>
  <si>
    <t>7-11</t>
  </si>
  <si>
    <t>7-12</t>
  </si>
  <si>
    <t>7-13</t>
  </si>
  <si>
    <t>7-14</t>
  </si>
  <si>
    <t>7-15</t>
  </si>
  <si>
    <t>7-16</t>
  </si>
  <si>
    <t>7-17</t>
  </si>
  <si>
    <t>7-18</t>
  </si>
  <si>
    <t>7-19</t>
  </si>
  <si>
    <t>7-20</t>
  </si>
  <si>
    <t>7-21</t>
  </si>
  <si>
    <t>8-1</t>
  </si>
  <si>
    <t>8-2</t>
  </si>
  <si>
    <t>8-3</t>
  </si>
  <si>
    <t>8-4</t>
  </si>
  <si>
    <t>8-5</t>
  </si>
  <si>
    <t>9-1</t>
  </si>
  <si>
    <t>9-2</t>
  </si>
  <si>
    <t>9-3</t>
  </si>
  <si>
    <t>9-4</t>
  </si>
  <si>
    <t>9-5</t>
  </si>
  <si>
    <t>9-6</t>
  </si>
  <si>
    <t>9-7</t>
  </si>
  <si>
    <t>9-8</t>
  </si>
  <si>
    <t>9-9</t>
  </si>
  <si>
    <t>9-10</t>
  </si>
  <si>
    <t>9-11</t>
  </si>
  <si>
    <t>9-12</t>
  </si>
  <si>
    <t>9-13</t>
  </si>
  <si>
    <t>9-14</t>
  </si>
  <si>
    <t>9-15</t>
  </si>
  <si>
    <t>9-16</t>
  </si>
  <si>
    <t>9-17</t>
  </si>
  <si>
    <t>9-18</t>
  </si>
  <si>
    <t>9-19</t>
  </si>
  <si>
    <t>9-20</t>
  </si>
  <si>
    <t>9-21</t>
  </si>
  <si>
    <t>9-22</t>
  </si>
  <si>
    <t>9-24</t>
  </si>
  <si>
    <t>9-25</t>
  </si>
  <si>
    <t>9-26</t>
  </si>
  <si>
    <t>9-27</t>
  </si>
  <si>
    <t>9-28</t>
  </si>
  <si>
    <t>10-1</t>
  </si>
  <si>
    <t>11-1</t>
  </si>
  <si>
    <t>10-2</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</si>
  <si>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</si>
  <si>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</si>
  <si>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</si>
  <si>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</si>
  <si>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</si>
  <si>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</si>
  <si>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</si>
  <si>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</si>
  <si>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</si>
  <si>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</si>
  <si>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</si>
  <si>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</si>
  <si>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</si>
  <si>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</si>
  <si>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</si>
  <si>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</si>
  <si>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</si>
  <si>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</si>
  <si>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</si>
  <si>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</si>
  <si>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</si>
  <si>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</si>
  <si>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</si>
  <si>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</si>
  <si>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</si>
  <si>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</si>
  <si>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</si>
  <si>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</si>
  <si>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</si>
  <si>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</si>
  <si>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</si>
  <si>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</si>
  <si>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</si>
  <si>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</si>
  <si>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</si>
  <si>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12-1</t>
  </si>
  <si>
    <t>12-2</t>
  </si>
  <si>
    <t>12-3</t>
  </si>
  <si>
    <t>12-4</t>
  </si>
  <si>
    <t>13-1</t>
  </si>
  <si>
    <t>13-2</t>
  </si>
  <si>
    <t>13-3</t>
  </si>
  <si>
    <t>13-4</t>
  </si>
  <si>
    <t>13-5</t>
  </si>
  <si>
    <t>13-6</t>
  </si>
  <si>
    <t>13-7</t>
  </si>
  <si>
    <t>13-8</t>
  </si>
  <si>
    <t>13-9</t>
  </si>
  <si>
    <t>13-10</t>
  </si>
  <si>
    <t>14-1</t>
  </si>
  <si>
    <t>15-1</t>
  </si>
  <si>
    <t>15-2</t>
  </si>
  <si>
    <t>15-3</t>
  </si>
  <si>
    <t>15-4</t>
  </si>
  <si>
    <t>15-5</t>
  </si>
  <si>
    <t>15-6</t>
  </si>
  <si>
    <t>15-7</t>
  </si>
  <si>
    <t>16-1</t>
  </si>
  <si>
    <t>16-2</t>
  </si>
  <si>
    <t>16-3</t>
  </si>
  <si>
    <t>18-4</t>
  </si>
  <si>
    <t>17-1</t>
  </si>
  <si>
    <t>18-1</t>
  </si>
  <si>
    <t>17-2</t>
  </si>
  <si>
    <t>18-3</t>
  </si>
  <si>
    <t>18-2</t>
  </si>
  <si>
    <t>ES fondi</t>
  </si>
  <si>
    <t>ES fondi, uzņēmējs</t>
  </si>
  <si>
    <t>Iegādāties videi draudzīgu, pielāgotu speciālizēto transporta līdzekli cilvēku ar funkcionāliem traucējumiem pārvadāšanai</t>
  </si>
  <si>
    <t>Mazā skeitparka un pumptraka ierīkošana Druvā</t>
  </si>
  <si>
    <t>Sadzīves un vaļasprieku krātuvju izveide un popularizēšana</t>
  </si>
  <si>
    <t>2-6</t>
  </si>
  <si>
    <t>2-7</t>
  </si>
  <si>
    <t>Kapsētu datu digitalizācija</t>
  </si>
  <si>
    <r>
      <t>Brocēnu amatu mājas izveide Skolas ielā 1</t>
    </r>
    <r>
      <rPr>
        <sz val="11"/>
        <color rgb="FFFF0000"/>
        <rFont val="Verdana"/>
        <family val="2"/>
        <charset val="186"/>
      </rPr>
      <t>,</t>
    </r>
    <r>
      <rPr>
        <sz val="11"/>
        <color theme="1"/>
        <rFont val="Verdana"/>
        <family val="2"/>
        <charset val="186"/>
      </rPr>
      <t xml:space="preserve"> Brocēnos</t>
    </r>
  </si>
  <si>
    <t>Sporta infrastruktūras attīstība Brocēnos</t>
  </si>
  <si>
    <t>Brocēnu ledus halles infrastruktūras atjaunošana</t>
  </si>
  <si>
    <t>Izbūvēts mazais skeitparks un pumptraka trase Druvā</t>
  </si>
  <si>
    <t>Sociālās mājas izveide Bērzu ielā 4, Zirņos</t>
  </si>
  <si>
    <t>6-8</t>
  </si>
  <si>
    <t>Gājēju celiņa izbūve gar Lielcieceres ielu Brocēnos</t>
  </si>
  <si>
    <t>Jaunas daudzdzīvokļu ēkas būvniecība</t>
  </si>
  <si>
    <t>8-6</t>
  </si>
  <si>
    <t>Pašvaldības īpašumā esošā dzīvojamā fonda sakārtošana un attīstība</t>
  </si>
  <si>
    <t>Īres dzīvokļu izveidošana pašvaldības īpašumā esošajās ēkās, veicot ēku un telpu pārbūvi vai atjaunošanu; uzlabot esošo dzīvokļu infrastruktūru un tehnisko stāvokli</t>
  </si>
  <si>
    <t>Publiskās peldvietas ierīkošana un labiekārtošana Jaunlutriņos</t>
  </si>
  <si>
    <t>Dzerāmā ūdens brīvkrānu ierīkošana</t>
  </si>
  <si>
    <t>Nodrošināta dzeramā ūdens pieejamība Saldū un Brocēnos īpašā dizaina brīvkrānos; palielināts brīvkrānu skaits</t>
  </si>
  <si>
    <t>Uzņēmējdarbības vides attīstība Alejas ielā 9A, pārbūvējot publisko infrastruktūru</t>
  </si>
  <si>
    <t>LIAA biznesa iznkubatora atbalsta vienības izveidošana un darbības nodrošināšana</t>
  </si>
  <si>
    <t>Sabiedrības iesaistes platformas saldus.idejukarte.lv attīstība</t>
  </si>
  <si>
    <t>Prioritāte</t>
  </si>
  <si>
    <t>Izveidot paliatīvās aprūpes centru – ar telpām un pakalpojuma piedāvājumu mājās (vieta tiks precizēta)</t>
  </si>
  <si>
    <t>Saldus pilsētas ielu seguma atjaunošana</t>
  </si>
  <si>
    <t>BJC modernizācija</t>
  </si>
  <si>
    <t>Izveidots interaktīvs digitāls vides objekts- Brocēnu vēstures muzejs</t>
  </si>
  <si>
    <t>"Digitālā muzeja" Brocēnos (pie Skolas ielas 4) izveide</t>
  </si>
  <si>
    <t>Aktīvās atpūtas parka izveide Līkā meža teritorijā</t>
  </si>
  <si>
    <t>Rekreācijas un aktīvās atpūtas infrastruktūras attīstība Veides mežā</t>
  </si>
  <si>
    <t>"Pastaigu takas" un zemās "Gaisa takas" izveide vecajā Jaunmuižas parkā</t>
  </si>
  <si>
    <t>Kalnu vidusskolas sporta zāles infrastruktūras atjaunošana</t>
  </si>
  <si>
    <t>6-9</t>
  </si>
  <si>
    <t xml:space="preserve">Jauna ielu apgaismojuma izbūve un pārbūve novada pilsētās un ciemos </t>
  </si>
  <si>
    <t>Saldus pilsētas un Brocēnu pilsētas centrālās siltumapgādes karstā ūdens apgādes sistēmas modernizācija</t>
  </si>
  <si>
    <t>Atjaunoti/pārbūvēti lauku grants ceļi uzņēmējdarbības veicināšanai, izstrādāt plānu un realizēt prioritārā secībā</t>
  </si>
  <si>
    <t>16-4</t>
  </si>
  <si>
    <t>2-8</t>
  </si>
  <si>
    <t>ERAF</t>
  </si>
  <si>
    <t>Saldus novada pašvaldības vispārējo izglītības iestāžu mācību vides modernizēšana (Saldus pamatskola)</t>
  </si>
  <si>
    <t>Atbalsta sistēmas izveide Saldus novada pedagogiem</t>
  </si>
  <si>
    <t>Finanšu instruments (EUR, nosaukums)</t>
  </si>
  <si>
    <t xml:space="preserve">Gaisa kvalitātes sensoru piegāde un uzstādīšana izglītības iestādēm. </t>
  </si>
  <si>
    <t>Izglītības iestāžu digitalizācija</t>
  </si>
  <si>
    <t>Katrai kopienai (teritoriālajai vienībai) izveidota un uzturēta vides infrastruktūra kā vietas vizītkarte (piem. puķuzirņu siena Zirņos, rožu dārzs pie Gaiķu baznīcas, ceriņu dārzs Vadakstē vai kurgāns Zvārdē u.c.)</t>
  </si>
  <si>
    <t>Nodrošināt skolas ar gaisa kvalitātes mērierīcēm (CO2, temperatūra, mitrums); uzlabot mācību procesa kvalitāti un samazināt iespējamo infekciju izplatīšanās risku. (Izmaksas tiks precizētas)</t>
  </si>
  <si>
    <t>IZM īstenots projekts</t>
  </si>
  <si>
    <t>Nodrošināt izglītības iestādes ar mācību procesam atbilstošām, izmaksu efektīvām un drošām informācijas un komunikāciju tehnoloģiju vienībām – portatīvo datortehniku, nodrošinot to pieejamību izglītojamiem mācību procesā, lai paaugstinātu mācību efektivitāti un mazinātu nevienlīdzību, ievērojot principu “dators ikvienam bērnam”. (Izmaksas tiks precizētas)</t>
  </si>
  <si>
    <t>Teritorijas labiekārtojuma izbūve pie Brocēnu kultūras centra</t>
  </si>
  <si>
    <t>Brocēnu kultūras centra pārbūve</t>
  </si>
  <si>
    <t>ERAF, LatLit</t>
  </si>
  <si>
    <t>Izveidots aktīvās atpūtas parks (mežaparks) Līkā meža teritorijā, pilnveidota un attīstīta slēpošanas trašu infrastruktūra; nodrošināts distanču slēpošanas inventāra nomas iespējas</t>
  </si>
  <si>
    <t>Pārbūvēta ledus laukuma pamatne un nomainīti borti Brocēnu ledus hallē</t>
  </si>
  <si>
    <t>SAC "Ruba" pakalpojumu uzlabošana</t>
  </si>
  <si>
    <t>Gājēju un kopīgu gājēju un velosipēdu ceļu izbūve novada pilsētās un ciemos</t>
  </si>
  <si>
    <t>Tiltu atjaunošana Saldus novadā</t>
  </si>
  <si>
    <t>Zaņas tilta uz a/c Kupšeļi-Dzirnas pārbūve</t>
  </si>
  <si>
    <t>Atjaunotas Nākotnes un Cieceres ielas, Saldū un to trotuāri, izbūvēts stāvlaukums</t>
  </si>
  <si>
    <t>Videonovērošanas kameru tīkla paplašināšana</t>
  </si>
  <si>
    <t>Veicināt drošības pasākumus novadā; paplašināts videonovērošanas kameru tīkls visā novada teritorijā</t>
  </si>
  <si>
    <t>Apkures sistēmas uzlabošana Ezerē</t>
  </si>
  <si>
    <t>Uzstādīt granulu apkures katlu (560KW) Ezeres katlu mājā</t>
  </si>
  <si>
    <t>Apkures sistēmas uzlabošana Pampāļos</t>
  </si>
  <si>
    <t>Uzstādīt granulu apkures katlu (560KW) Pampāļu katlu mājā</t>
  </si>
  <si>
    <t>Apkures sistēmas uzlabošana Namiķos, Lutriņu pagastā</t>
  </si>
  <si>
    <t>Uzstādīt 2 gb. granulu apkures katlus (440 KW) Namiķu katlu mājā</t>
  </si>
  <si>
    <t>Apkures sistēmas uzlabošana Blīdenē</t>
  </si>
  <si>
    <t>Uzstādīt 2 gb. granulu apkures katlus (560 KW) Blīdenes katlu mājā</t>
  </si>
  <si>
    <t>Apkures sistēmas uzlabošana Saldū</t>
  </si>
  <si>
    <t>Graustu likvidācijai Saldus novadā</t>
  </si>
  <si>
    <t>Izveidot mājražotāju atbalsta centru/ tirdzniecības vietu Saldus novadā pie A9 un nodrošināt tās darbību un attīstību (vieta tiks precizēta)</t>
  </si>
  <si>
    <t>Inženiertīklu un satiksmes infrastruktūras izbūve Saldus un Zirņu pagastos (vieta tiks precizēta)</t>
  </si>
  <si>
    <t>Industriālās zonas paplašināšana un uzņēmējdarbības vides attīstība Saldus novadā</t>
  </si>
  <si>
    <t>Vides objekta "Kuģītis Frauenburg" izveide Cieceres upes krastā</t>
  </si>
  <si>
    <t>Vides objekts A9 satiksmes rotācijas aplī</t>
  </si>
  <si>
    <t>Izstrādāta skice un uzstādīts vides objekts A9 rotācijas aplī</t>
  </si>
  <si>
    <t>Pašvaldības tīmekļa vietnes modernizācija un mobilās aplikācijas izstrāde (www.saldus.lv)</t>
  </si>
  <si>
    <t>Uzsākti projekti, pašvaldības budžets</t>
  </si>
  <si>
    <t>VK aizdevumi, pašvaldības budžets</t>
  </si>
  <si>
    <t>Ārējais finansējums</t>
  </si>
  <si>
    <t>Stiprināta pašvaldības darbinieku kapacitāte stratēģiskās plānošanas jomā un "zaļā kursa" ieviešanā</t>
  </si>
  <si>
    <t>SAC "Ābeles" energoefektivitātes uzlabošanas pasākumi</t>
  </si>
  <si>
    <t>Brocēnu ambulances ēkas energoefektiviātes uzlabošanas pasākumi</t>
  </si>
  <si>
    <t>Kultūras nama un pārvaldes ēkas Druvā, Saldus pagastā energoefektivitātes uzlabošanas pasākumi</t>
  </si>
  <si>
    <t>Sporta nama Druvā, Saldus pagastā energoefektivitātes uzlabošanas pasākumi</t>
  </si>
  <si>
    <t>Pirmsskolas izglītības grupas ēkas Ezerē energoefektivitātes uzlabošanas pasākumi</t>
  </si>
  <si>
    <t>PII Pasaciņa un PII Cerībiņa energoefektivitātes uzlabošanas pasākumi</t>
  </si>
  <si>
    <t>Uzstādīt saules paneļus elektroenerģijas ražošanai (30-40kW)</t>
  </si>
  <si>
    <t>Saldus pilsētas NAI pārbūve</t>
  </si>
  <si>
    <t>Centralizētā ūdensvada tīkla paplašināšana Saldū</t>
  </si>
  <si>
    <t>Izbūvēts ūdensvads Mežrūpniecības ielā (230 m), Gravas ielā (405 m), Lejas ielā (394 m), Rietumu ielā (330 m), Jaunā ielā (256 m), Pakalnu ielā (172 m)</t>
  </si>
  <si>
    <t>Centralizētā kanalizācijas tīkla paplašināšana Saldū</t>
  </si>
  <si>
    <t>Izbūvēts kanalizācijas tīkls Kalnu ielā (150 m), Striķu un Bērzu ielā (150 m) Saldū</t>
  </si>
  <si>
    <t>Centralizētā ūdensvada tīkla paplašināšana Brocēnos</t>
  </si>
  <si>
    <t>Brocēnu pilsētas un Cieceres pagasta pārvalde</t>
  </si>
  <si>
    <t>Oškalni - ŪKT būvniecība</t>
  </si>
  <si>
    <t>Līdzfinansējums nekustamo īpašumu pieslēgšanai centralizētajai ūdensapgādes un kanalizācijas sistēmai</t>
  </si>
  <si>
    <t>Kalnu ciema notekūdeņu attīrīšanas iekārtu pārbūve</t>
  </si>
  <si>
    <t>Zirņu ciema notekūdeņu attīrīšanas iekārtu pārbūve</t>
  </si>
  <si>
    <t xml:space="preserve">Pārbūvēta notekūdeņu attīrīšanas iekārta ar jaudu līdz 50m3/ dnn.   </t>
  </si>
  <si>
    <t>Baltākroga ciema notekūdeņu savākšanas sistēmas un attīrīšanas iekārtu pārbūve</t>
  </si>
  <si>
    <t>Iztīrīta un uzmērīta esošā kanalizācijas sistēma, apvienoti dīķos ienākošie cauruļvadi, izbūvēta notekūdeņu attīrīšanas iekārta</t>
  </si>
  <si>
    <t>Ošenieku ciema notekūdeņu savākšanas sistēmas un attīrīšanas iekārtu pārbūve</t>
  </si>
  <si>
    <t xml:space="preserve">Dārzkopības sabiedrība ,,Aronija", Saldus un Zirņu pagasti, ŪK tīklu paplašināšana </t>
  </si>
  <si>
    <t>Izbūvēti ūdensvada tīkli 4460 m un kanalizācijas tīkli 4460 m, kanalizācijas spiedvadi 270 m un kanalizācijas sūkņu stacija</t>
  </si>
  <si>
    <t xml:space="preserve">Dārzkopības sabiedrība "Ziedonis", Saldus pagasts, ŪK tīklu paplašināšana </t>
  </si>
  <si>
    <t>Izbūvēti ūdensvada tīkli 3330 m, un kanalizācijas tīkli 4460 m, kanalizācijas spiedvadi 190 m un kanalizācijas sūkņu stacija</t>
  </si>
  <si>
    <t xml:space="preserve">Dārzkopības sabiedrība ,,Ciecere", Zirņu pagasts, ŪK tīklu paplašināšana </t>
  </si>
  <si>
    <t>Izbūvēti ūdensvada tīkli 1230 m un kanalizācijas tīkli 1230 m, kanalizācijas spiedvadi 20 m un kanalizācijas sūkņu stacija</t>
  </si>
  <si>
    <t>Notekūdeņu savākšanas sistēmas izveide Stacijas ielā, Saldus pagastā</t>
  </si>
  <si>
    <t>Izbūvēti 420 m pašteces vadi, 390 m spiedvadi un kanalizācijas sūkņu stacija</t>
  </si>
  <si>
    <t xml:space="preserve"> Stūri- ŪKT izbūve</t>
  </si>
  <si>
    <t xml:space="preserve"> Remte -  ŪKT izbūve</t>
  </si>
  <si>
    <t>Satiķi - ŪKT  izbūve</t>
  </si>
  <si>
    <t>11-37</t>
  </si>
  <si>
    <t>11-38</t>
  </si>
  <si>
    <t>11-39</t>
  </si>
  <si>
    <t>11-40</t>
  </si>
  <si>
    <t>11-41</t>
  </si>
  <si>
    <t>11-42</t>
  </si>
  <si>
    <t>11-43</t>
  </si>
  <si>
    <t>11-44</t>
  </si>
  <si>
    <t>11-45</t>
  </si>
  <si>
    <t>11-46</t>
  </si>
  <si>
    <t>11-47</t>
  </si>
  <si>
    <t>11-48</t>
  </si>
  <si>
    <t>11-49</t>
  </si>
  <si>
    <t>11-50</t>
  </si>
  <si>
    <t>11-51</t>
  </si>
  <si>
    <t>11-52</t>
  </si>
  <si>
    <t>11-53</t>
  </si>
  <si>
    <t>11-54</t>
  </si>
  <si>
    <t>11-55</t>
  </si>
  <si>
    <t>11-56</t>
  </si>
  <si>
    <t>Izbūvētas divas kanalizācijas sūkņu stacijas un spiedvadi</t>
  </si>
  <si>
    <t xml:space="preserve">Iztīrītas no dūņām esošas tvertnes, nojauktas bīstamās konstrukcijas, atjaunota aerācijas sistēma un dūņu recirkulācijas sistēma, atjaunots otrreizējais nostādinātājs, izbūvēta mehāniskā attīrīšana, pārbūvēti baseini  </t>
  </si>
  <si>
    <t>Izbūvēta kanalizācijas spiedvadu sistēma no esošas kanalizācijas sistēmas pie "Pagastmāja" līdz "Zemzari" Rubas ciemā, izbūvēata ūdensvada sistēma no esošas centralizētās ūdensapgādes  sistēmas pie "Lejiņām" līdz "Zemzariem" ar 6 autoceļu šķērsojošiem pievadiem</t>
  </si>
  <si>
    <t>Pārbūvētas un modernizētas esošās notekūdeņu attīrīšanas iekārtas</t>
  </si>
  <si>
    <t>Ūdensvada un kanalizācijas tīklu izbūve Druvas ciemā</t>
  </si>
  <si>
    <t>Izbūvēti ūdnesvada tīkli un kanalizācijas tīkli  Druvas ielā un 8.marta ielā Druvā</t>
  </si>
  <si>
    <t>Izbūvēts ūdensvads 1 km, sadzīves kanalizācija 0,85 km, nomainīts drenāžas lauka filtrmateriāls</t>
  </si>
  <si>
    <t>Izbūvēts ūdensvads 2,5 km un sadzīves kanalizācijas tīkls 3,8 km; izbūvēta jauna kanalizācijas sūkņu stacija; uzstādīts notekūdeņu attīrīšanas iekārtās rezerves gaisa pūtējs, jauna gaisa padeves sistēma, aerātori; sakārtoti biodīķu meniķi</t>
  </si>
  <si>
    <t>Izbūvēts ūdensvads 1,0 km, sadzīves kanalizācijas tīkls 1,6 km; izbūvētas notekūdeņu attīrīšanas iekārtas</t>
  </si>
  <si>
    <t>Izbūvēts ūdensvads 2,5 km, sadzīves kanalizācijas tīkls 1,5 km; veikta vecā dzeramā udens urbuma tamponāža</t>
  </si>
  <si>
    <t>Izbūvēts ūdensvads 1,5 km un sadzīves kanalizācijas tīkls 0,5 km</t>
  </si>
  <si>
    <t>Izbūvēts ūdensvads 0,5 km un sadzīves kanalizācijas tīkls 0,35 km, izbūvētas jaunas notekūdeņu attīrīšanas iekārtas</t>
  </si>
  <si>
    <t>Gaiķi- ŪKT izbūve</t>
  </si>
  <si>
    <t>Eglāji -  ŪKT izbūve</t>
  </si>
  <si>
    <t>Izbūvēts ūdensvads 0,65 km un sadzīves kanalizācijas tīkls 0,35 km (Druvas ielā, Gaiķos); nomainīts drenāžas lauka filtrmateriāls, izbūvētas jaunas septiķu akas</t>
  </si>
  <si>
    <t>Notekūdeņu dūņu apstrādes centra izveide Saldus novadā</t>
  </si>
  <si>
    <t>Plānotās investīcijas 2022. gadā (EUR)</t>
  </si>
  <si>
    <t>Centralizētās ūdensapgādes un kanalizācijas tīklu paplašināšana Saldus novada ciemos</t>
  </si>
  <si>
    <t>Izveidota notekūdeņu dūņu apstrādes sistēma Saldus novadā (saskaņā ar Latvijas notekūdeņu dūņu apsaimniekošanas stratēģiju)</t>
  </si>
  <si>
    <t>Izbūvēti 785 m ūdensvada ar pievadiem un 130 m kanalizācija tīkla ar pievadiem Druvas, Palejas, Rakstnieku un E.Birznieka–Upīša ielās, Saldū</t>
  </si>
  <si>
    <t>Lielciecere - ŪKT izbūve</t>
  </si>
  <si>
    <t>Blīdene - ŪKT izbūve</t>
  </si>
  <si>
    <t>Ūdensapgādes un kanalizācijas tīklu izbūve (Gravas iela, Zaļā ielā, Apakšstacijas iela, Liepnieku iela, Inženieru iela) Brocēnos</t>
  </si>
  <si>
    <t>ŪKT pārbūve un paplašināšana Saldū</t>
  </si>
  <si>
    <t>ŪKT tīklu pārbūve un paplašināšana Brocēnos</t>
  </si>
  <si>
    <t>Veicināt kanalizācijas un ūdensvada tīklu sakārtošanu un samazināt vides piesārņojumu; sasniegt Eiropas Savienības Kohēzijas fonda līdzfinansēto projektu „Saldus ūdenssaimniecības attīstības III kārta” Nr.5.3.1.0/16/I/015, “Brocēnu ūdenssaimniecības attīstība 2.kārta” Nr. 5.3.1.0/17/I/002 ietvaros izvirzītos mērķus un rezultātus</t>
  </si>
  <si>
    <t>Nīgrandes ciems - notekūdeņu attīrīšanas iekārtu pārbūve</t>
  </si>
  <si>
    <t>Rubas ciems - kanalizācijas un ūdensapgādes sistēmu paplašināšana</t>
  </si>
  <si>
    <t>Pārbūvēts ārējais ūdens un kanalizācijas tīkls</t>
  </si>
  <si>
    <t>2-3</t>
  </si>
  <si>
    <t>Āra vingrošanas laukumu ierīkošana pagastos</t>
  </si>
  <si>
    <t>Ierīkoti 6 gb. āra (ielu) vingrošanas laukumi novada teritorijā</t>
  </si>
  <si>
    <t>Sporta infrastruktūras atjaunošana un attīstība pagastos</t>
  </si>
  <si>
    <t>Ierīkoti bērnu rotaļu laukumi, āra trenažieru laukumi, atjaunoti sporta laukumi un to aprīkojums</t>
  </si>
  <si>
    <t>Pārbūvēti dzīvokļi pašvaldības īpašumos sociālās mājas (dzīvokļa) pakalpojuma nodrošināšanai (vietas tiks precizētas)</t>
  </si>
  <si>
    <t>7-22</t>
  </si>
  <si>
    <t>Līdz 2023. gadam izstrādāts plāns ŪKT paplašināšanas plāns; izveidoti 150 jauni pieslēgumi centaralizētajai kanalizācijas sistēmai Saldus novada pagastu ciemos un jaunajās apbūves teritorijās</t>
  </si>
  <si>
    <t>Saldus vidusskolas ēkas Cieceres ielā 6, Saldū energoefektivitātes uzlabošanas pasākumi</t>
  </si>
  <si>
    <t>Pārbūvēti iekšējie inženiertīkli un veikti citi energoefektivitātes uzlabošanas pasākumi</t>
  </si>
  <si>
    <t>Apkures sistēmas uzlabošana Remtē</t>
  </si>
  <si>
    <t>Apkures sistēmas uzlabošana Kursīšos</t>
  </si>
  <si>
    <t>Apkures sistēmas uzlabošana Rubā</t>
  </si>
  <si>
    <t>Uzstādīts 1 gb. granulu apkures katls Remtes katlu mājā (skolas ēka, pagasta pārvalde)</t>
  </si>
  <si>
    <t>Uzstādīti 3 gb. granulu apkures katli Kursīšu katlu mājā (pagasta pārvalde, bibliotēka, PII)</t>
  </si>
  <si>
    <t>Uzstādīts 1gb. granulu apkures katls Rubas katlu mājā (PII)</t>
  </si>
  <si>
    <t>Izstrādāts 2023.g. plāns un prioritārā secībā veikta fosilā (gāzes) kurināmo apkures katlu nomaiņa uz AER (granulu) apkures katliem</t>
  </si>
  <si>
    <t>Saldus novada pašvaldības administrācijas ēkas Avotu ielā 12, Saldū energoefektivitātes un vides pieejamības uzlabošanas pasākumi</t>
  </si>
  <si>
    <t>Apkures sistēmas uzlabošana Saldus novadā (AER)</t>
  </si>
  <si>
    <t>Pampāļu pagasta pārvaldes ēkas energoefektivitātes uzlabošanas pasākumi</t>
  </si>
  <si>
    <t>Centralizētās ūdensapgādes tīkla paplašināšana Pampāļos</t>
  </si>
  <si>
    <t>Centralizētajai ūdensapgādei pieslēgts nekustamais īpašums "Apsītes" (bij. Pampāļu sākumskola), Pampāļu pagastā; izbūvēti 278 m ūdensvada (63 mm)</t>
  </si>
  <si>
    <t>11-16.1</t>
  </si>
  <si>
    <t>11-16.2</t>
  </si>
  <si>
    <t>11-16.3</t>
  </si>
  <si>
    <t>11-16.4</t>
  </si>
  <si>
    <t>11-16.5</t>
  </si>
  <si>
    <t>11-16.6</t>
  </si>
  <si>
    <t>11-16.7</t>
  </si>
  <si>
    <t>11-16.8</t>
  </si>
  <si>
    <t>11-16.9</t>
  </si>
  <si>
    <t>11-16.10</t>
  </si>
  <si>
    <t>11-16.11</t>
  </si>
  <si>
    <t>11-16.12</t>
  </si>
  <si>
    <t>11-16.13</t>
  </si>
  <si>
    <t>11-16.14</t>
  </si>
  <si>
    <t>Veicināt lapu kompostēšanas laukumu izveidi Saldū un Brocēnos</t>
  </si>
  <si>
    <t>Veides kapu paplašināšana</t>
  </si>
  <si>
    <t>12-5</t>
  </si>
  <si>
    <t>Tilta pār Cieceres upi Skrundas iela, Saldū atjaunošana</t>
  </si>
  <si>
    <t>Tilta  pār Cieceres upi Jelgavas ielā, Saldū atjaunošana</t>
  </si>
  <si>
    <t>Tilta pār Cieceres upi Kuldīgas ielā, Saldū pārbūve</t>
  </si>
  <si>
    <t>"Sakaru ēkas" pārbūve par uzņēmējdarbības un tālākizglītības centru Lielcieceres ielā 6A, Brocēnos</t>
  </si>
  <si>
    <t>Izbūvēt sporta laukumu un labiekārtot teritoriju Lielā ielā 31/35, Saldū (pie Saldus pamatskolas)</t>
  </si>
  <si>
    <r>
      <t xml:space="preserve">Izbūvēts </t>
    </r>
    <r>
      <rPr>
        <i/>
        <sz val="11"/>
        <color theme="1"/>
        <rFont val="Verdana"/>
        <family val="2"/>
        <charset val="186"/>
      </rPr>
      <t>pumptraks</t>
    </r>
    <r>
      <rPr>
        <sz val="11"/>
        <color theme="1"/>
        <rFont val="Verdana"/>
        <family val="2"/>
        <charset val="186"/>
      </rPr>
      <t xml:space="preserve"> un velotrase Brocēnos</t>
    </r>
  </si>
  <si>
    <t>"Jauniešu mājas" Brocēnos ēkas apkārtējās teritorijas labiekārtošana</t>
  </si>
  <si>
    <t>Izstrādāts teritorijas attīstības plāns (2023.g.); veikti teritorijas labiekārtošanas darbi</t>
  </si>
  <si>
    <t>Izstrādāts plāns pilsētu un ciemu ielu un laukumu izbūvei, pārbūvei un seguma atjaunošanai (2023.g.); atbilstoši noteiktajām prioritātēm veikta ielu un laukumu izbūve, pārbūve un seguma atjaunošana</t>
  </si>
  <si>
    <t>Ielu un laukumu izbūve, pārbūve un seguma atjaunošana Saldus novada pilsētās un ciemos</t>
  </si>
  <si>
    <t>7-23</t>
  </si>
  <si>
    <t>Veikts drošības audits; izveidotas "zilā karoga" pludmales Saldus ezerā un Cieceres ezerā (nodrošināta vides pieejamība, glābēji, labiekārtota teritorija)</t>
  </si>
  <si>
    <t>Apzīmējumi</t>
  </si>
  <si>
    <t>Prioritātes</t>
  </si>
  <si>
    <t>Uzsākta projekta īstenošana (piemēram- izstrādāta būvniecības ieceres dokumentācija)</t>
  </si>
  <si>
    <t>Projekts īstenots</t>
  </si>
  <si>
    <t>Jauna projekta ideja</t>
  </si>
  <si>
    <t>Nav uzsākta projekta realizācija atbilstoši laika grafikam</t>
  </si>
  <si>
    <t>Projekts ir prioritārs, īstenojams arī bez ārēja finansējuma</t>
  </si>
  <si>
    <t>Īstenoti energoefektivitātes paaugstināšanas pasākumi atbilstoši energoauditam; izbūvēts automātisks neatkarīgā slēguma siltummezgls</t>
  </si>
  <si>
    <t>Īstenoti energoefektivitātes paaugstināšanas pasākumi atbilstoši energoauditam; izbūvēta jauna apkures sistēma un siltummezgls; radiatorus aprīkot ar termostatiskiem vārstiem</t>
  </si>
  <si>
    <t>Īstenoti energoefektivitātes paaugstināšanas pasākumi atbilstoši energoauditam</t>
  </si>
  <si>
    <t>Īstenoti energoefektivitātes paaugstināšanas pasākumi atbilstoši energoauditam; veikti ēkas atjaunošanas darbi</t>
  </si>
  <si>
    <t>Īstenoti energoefektivitātes paaugstināšanas pasākumi atbilstoši energoauditam; nomainīts iekštelpu apgaismojums; uzstādīti saules paneļi elektroenerģijas ražošanai (30-40kW)</t>
  </si>
  <si>
    <t>Nodrošināts fonds pašvaldības līdzfinansējumam daudzdzīvokļu ēku energoefektivitātes uzlabošans pasākumu un pieguļošās teritorijas labiekārtošanas pasākumu līdzfinansējumam; veicināta ēku energoefektivitātes pasākumu īstenošana un pieguļošās teritorijas labiekārtošana, centralizētās siltumapgādes un inženiertīklu atjaunošanu</t>
  </si>
  <si>
    <t>Brīvības ielas pārbūve (posmā no Zvejnieku ielas līdz pilsētas robežai) Saldus pilsētā, Saldus novadā</t>
  </si>
  <si>
    <t>Izbūvēts apgaismots kopīgs gājēju un velosipēda ceļš gar v/a P105 Butnāri-Saldus-Ezere posmā no Dzirnavu ielas satiksmes mezgla līdz Nākotnes ielai, Draudzības ciems, Saldus nov.</t>
  </si>
  <si>
    <t>Kopīgā gājēju un velosipēda ceļa izbūve no Saldus pilsētas robežas līdz Draudzības ciemam</t>
  </si>
  <si>
    <t>Izbūvēts kopīgs gājēju un velosipēda ceļš no Saldus pilsētas robežai līdz Sātiņu ūdenskrātuvei ("Okeāns")</t>
  </si>
  <si>
    <t>Veikta ēkas fasādes vienkāršotā atjaunošana Striķu ielā 7, Saldū; uzlabota kultūras pakalpojumu pieejamība un kvalitāte, atjaunota Kapelleru nama infrastruktūra un uzlabota energoefektivitāte</t>
  </si>
  <si>
    <t>Ielu un laukumu seguma atjaunošana Brocēnos</t>
  </si>
  <si>
    <t>7-24</t>
  </si>
  <si>
    <t>16-5</t>
  </si>
  <si>
    <t>Projekts realizējams, ja iespējams piesaistīt ārējo finansējumu</t>
  </si>
  <si>
    <t>Izmantotās krāsas aktualizējot IP</t>
  </si>
  <si>
    <t>Stadiona atjaunošana Kalnu ciemā, Nīgrandes pagastā</t>
  </si>
  <si>
    <t>Nakts patversme un atskurbtuves ierīkošana</t>
  </si>
  <si>
    <t>Sadarbībā ar NVO, izveidotas telpas nakts patversmei un atskurbtuvei un nodrošināta to darbība</t>
  </si>
  <si>
    <t>Jelgavas ielas seguma atjaunošana Saldū</t>
  </si>
  <si>
    <t>8-7</t>
  </si>
  <si>
    <t>Nodrošināt atbalstu daudzdzīvokļu ēku energoefektivitātes uzlabošanas pasākumu tehniskās dokumentācijas izstrādei, siltināšanai un apkārtnes labiekārtošanai</t>
  </si>
  <si>
    <t>9-23</t>
  </si>
  <si>
    <t>10-3</t>
  </si>
  <si>
    <t>Ūdens ņemšanu vietu ierīkošana Saldus novadā</t>
  </si>
  <si>
    <t>Izveidot vismaz 4 jaunas ūdens ņemšanas vietas ugunsdrošības veicināšanai</t>
  </si>
  <si>
    <t>11-57</t>
  </si>
  <si>
    <t>Plūdu risku mazināšanas pasākumi Saldus pilsētā</t>
  </si>
  <si>
    <t>Uzlabota lietus ūdens novadīšanas sistēma Saldū (piem. teritorijā starp Saldus autoostu un Jelgavas ielu)</t>
  </si>
  <si>
    <t>Izveidota sezonālas vasaras kafejnīcas novietošanai piemērota vieta pie Kalpaka laukuma; veikti teritorijas labiekārtošanas darbi (ierīkota strūklaka, pilnveidoti apstādījumi); veicināta kafeijnīcas ierīkošana</t>
  </si>
  <si>
    <t>14-2</t>
  </si>
  <si>
    <t>Nodarbināto mobilitāti veicināšanas pasākumi</t>
  </si>
  <si>
    <t>ESF</t>
  </si>
  <si>
    <t>15-8</t>
  </si>
  <si>
    <t>Kalnu kultūras centrs un ciemats kā padomju laika modernisma arhitektūras piemineklis</t>
  </si>
  <si>
    <t>Uzlabot Kalnu kultūras centra infrastruktūru, saglabājot un atjaunojot padomju laika modernisma dizaina elementus; popularizēt kā tūrisma objektu, iekļaut maršrutā</t>
  </si>
  <si>
    <t>Cieceres upes tīrīšana un pārgāžņu atjaunošana</t>
  </si>
  <si>
    <t>Projekts ir prioritārs, īstenojams ar VK kredīta palīdzību un/vai ārējo finansējumu</t>
  </si>
  <si>
    <t>Uzlabota mācību vide un ēkas energoefektivitāte, kvalitatīva mācību procesa nodrošināšanai</t>
  </si>
  <si>
    <t>ES fondi, VB</t>
  </si>
  <si>
    <t>VB/IZM</t>
  </si>
  <si>
    <t>3-15</t>
  </si>
  <si>
    <t>Druvas kultūras nama infrastruktūras uzlabošana</t>
  </si>
  <si>
    <t>Sociālās mājas "Rūķīši", Lutriņu pagastā energoefektivitātes uzlabošanas pasākumi</t>
  </si>
  <si>
    <t>Interreg Baltijas jūras reģiona programma</t>
  </si>
  <si>
    <t>Izveidota J.Rubuļa piemiņas zāle un novadpētniecības ekspozīcija; veikta zāles interjera atjaunošana; izveidota un aprīkota kino zāle</t>
  </si>
  <si>
    <t>5-4</t>
  </si>
  <si>
    <t>Nosūtījums uz mākslu</t>
  </si>
  <si>
    <t>Radīt jaunu pieeju sabiedrības mentālās veselības uzlabošanai,  izstrādājot un testējot programmu “Nosūtījums uz mākslu”, vienlaikus sekmējot sadarbību starp kultūras, veselības un sociālajiem sektoriem kā vietējā, tā reģionālā un valsts līmenī</t>
  </si>
  <si>
    <t>11-58</t>
  </si>
  <si>
    <t>Zaļais parks (Green Park)</t>
  </si>
  <si>
    <t>INTERREG Baltijas jūras reģiona programma</t>
  </si>
  <si>
    <t>11-59</t>
  </si>
  <si>
    <t>Vietējās stratēģijas un pasākumi ūdens atkārtotai izmantošanai Baltijas jūras reģionā</t>
  </si>
  <si>
    <t>Zaļā pilsēta: elektriskā sabiedriskā transporta sistēmas attīstība</t>
  </si>
  <si>
    <t>11-60</t>
  </si>
  <si>
    <t>VB dotācija/ VK kredīts</t>
  </si>
  <si>
    <t>Mobilitātes punktu attīstība; rosināt "Pasažieru vilcienam" uzlabot (biežāki reisi) un paātrināt satiksmi posmā Rīga- Saldus- Liepāja</t>
  </si>
  <si>
    <t>Gājēju celiņa izbūve Lutriņu ciemā</t>
  </si>
  <si>
    <t>Izbūvētas gājēju ietves un ielu apgaismojums gar a/c Pagasta māja - Alpi posmā no Skolas ielas līdz a/c Augstupji - Kūdrāji, Lutriņu ciems, Saldus nov.</t>
  </si>
  <si>
    <t>Izstrādāts plāns ielu apgaismojuma tīkla paplašināšanai novada pilsētās un ciemos, atbilstoši noteiktajām prioritātēm; veikta energoefektīva un viedi pārvaldīta ielu apgaismojuma izbūve</t>
  </si>
  <si>
    <t>Līdz 2023.g. izstrādāts plāns gājēju un apvienoto gājēju un velobraucēju celiņu tīklam Saldus novada teritorijā; veikta celiņu izbūve atbilstoši noteiktajām prioritātēm</t>
  </si>
  <si>
    <t>Izveidota sociālā māja Bērzu ielā 4, Zirņos</t>
  </si>
  <si>
    <t>Telpu un teritorijas labiekārtošana, piemērojot vidi demences slimniekiem</t>
  </si>
  <si>
    <t xml:space="preserve"> Veselības veicināšanas un slimību profilakses pasākumi dažādām mērķa grupām, t.sk. sociālā riska grupām – bērni, lauku iedzīvotāji, topošie un jaunie vecāki, seniori, cilvēki ar funkcionāla rakstura traucējumiem, bezdarbnieki</t>
  </si>
  <si>
    <t>Atjaunota un modernizēta Kalnu vidusskolas sporta zāles infrastruktūra (grīda, apkure, jumts)</t>
  </si>
  <si>
    <t>Izveidots aktīvās atpūtas maršruts "Vecais dzelzceļš" Brocēni - Cieceres ezera skatu tornis - Kūmu karjers, ierīkotas atpūtas vietas, izvietotas norādes un informācijas stendi, marķējums, atjaunots ceļa segums</t>
  </si>
  <si>
    <t>Izbūvēts un aprīkots 3x3 basketbola laukums Draudzības ciemā, Novadnieku pagastā</t>
  </si>
  <si>
    <t>Paplašināts un attīstīts Saldus pilsētas bērnu rotaļu laukums "Pīļuks", papildināts ar jaunām rotaļu iekārtām bērniem (t.sk. smilšu kastes ar vākiem) un gumijas segumu, kā arī ar  aktīvās atpūtas laukumu jauniešiem - ielu vingrošanas aprīkojumu; izveidot speciālās šūpoles un ierīces bērniem ar funkcionāliem traucējumiem</t>
  </si>
  <si>
    <t>Pārbūvēt sporta laukumu un labiekārtot teritoriju Kalnsētas ielā 2, Saldū (pie Cieceres pamatskolas), izvietotas vingrošanas ierīces senioriem un cilvēkiem ar funkcionāliem traucējumiem</t>
  </si>
  <si>
    <t>Uzlabota kultūras pakalpojumu pieejamību, atjaunojot Druvas kultūras nama publiski izmantojamo infrastruktūru- pārbūvētas tualetes (nodrošinot vides pieejamību) , atjaunots vestibils un garderobe</t>
  </si>
  <si>
    <t>Izveidota atbalsta sistēma Saldus novada pedagogiem kvalitatīvai satura īstenošanai, iekļaujošās izglītības nodrošināšanai</t>
  </si>
  <si>
    <t>Pārbūvēt ēku, uzlabot energoefektivitāti un aprīkot telpas tehniskajai jaunradei un dabaszinību apguvei</t>
  </si>
  <si>
    <t>Izveidots atraktīvs, multifunkcionāls un inovatīvs bērnu zinātnes un tehniskās jaunrades centrs Saldū; nodrošināta interešu izglītības attīstība, bērnu un jauniešu izglītības un sociālo aktivitāšu atbalsts; atjaunots bērnu un jauniešu centrs, veikta mēbeļu, iekārtu un aprīkojuma iegāde BJC vajadzībām</t>
  </si>
  <si>
    <t>Uzlabota Saldus novada izglītības iestāžu infrastruktūra, izveidojot ergonomisku mācību vidi, veicinot informācijas un komunikācijas tehnoloģiju uzlabošanu, kā arī sporta infrastruktūras pilnveidošanu, tādējādi sekmējot kompetenču pieejā balstītu vispārējās izglītības satura ieviešanu</t>
  </si>
  <si>
    <t>Izveidota  pilnībā  modernizēta izglītības iestādes piebūve, kas nepieciešama kvalitatīva mācību procesa nodrošināšanai, kurā izveidots jauns dabaszinību bloks ar praktisko darbu laboratorijām un citām  mācību procesam nepieciešamajām telpām</t>
  </si>
  <si>
    <t>Uzlabot dzīves vides kvalitāti Saldus  novadā, veicināt novada iedzīvotāju iniciatīvu un atbildību par savu dzīves vidi, finansiāli atbalstīt NVO aktivitātes, paredzot iedzīvotāju iesaistīšanos un līdzdalību sabiedriski nozīmīgu un inovatīvu projektu īstenošanā, t.sk. līdzfinansējot LEADER pieejas īstenošanu, kā arī veicināt  Saldus  novada tēla popularizēšanu</t>
  </si>
  <si>
    <t>Veicināt Saldus novada iedzīvotāju iesaisti un līdzdalību Saldus novada attīstībā un piešķirto finanšu līdzekļu izlietošanā; radīt publiski pieejamu, radošu un atvērtu sabiedrisko vidi un aktivizēt jaunu, radošu kopsadarbības formu attīstību, vienlaikus stimulējot sabiedrības savstarpējo sadarbību un sociāli ekonomisko potenciālu</t>
  </si>
  <si>
    <t>Katrā pagasta centrā izveidotas un uzturētas jauniešu telpas vai neformālas pulcēšanās vietas, nodrošināta vides pieejamība</t>
  </si>
  <si>
    <t>Uzlabota satiksmes drošība Striķu ielas posmā no Ganību ielas līdz Saldus pilsētas robežai</t>
  </si>
  <si>
    <t>Uzlabota satiksmes drošība Brīvības iela posmā no Zvejnieku ielas līdz Saldus pilsētas robežai</t>
  </si>
  <si>
    <t>Atjaunots segums Jelgavas ielā, Saldū</t>
  </si>
  <si>
    <t>Saldus pilsētas grants seguma ielu (~20 km garumā) dubultā virsmas apstrāde - apauguma noņemšana, grāvju tīrīšana un virsmā, divu kārtu šķembu klājumā, iestrādāt bitumena emulsiju</t>
  </si>
  <si>
    <t>Pārbūvēta Alejas iela Saldū, t.sk. inženierkomunikācijas Alejas ielas 9A industriālajai teritorijai</t>
  </si>
  <si>
    <t>Atjaunots Skolas ielas (posmā no Lielcieceres ielas līdz Jaunatnes ielai) un Liepu ielas, Brocēnos segums un pieguļošie laukumi</t>
  </si>
  <si>
    <t>Lielcieceres ielas (posms Zaļā iela – Ezermaļu kapi) 1 km asfaltēšana; Pirmās ielas, Parka ielas, Ezera ielas seguma atjaunošana; uzlabota satiksmes drošība</t>
  </si>
  <si>
    <t>Veikta novada tiltu inspekcija, izstrādāts tiltu atjaunošanas plāns, veikti tiltu atjaunošana prioritārā secībā</t>
  </si>
  <si>
    <t>Pārbūvēts Kuldīgas ielas tilts Saldus pilsētā, uzlabota satiksmes drošība</t>
  </si>
  <si>
    <t>Pārbūvēts Zaņas tilts uz a/c Kupšeļi-Dzirnas, uzlabota satiksmes drošība</t>
  </si>
  <si>
    <t>Pārbūvēts tilts pār Cieceres upi Skrundas ielā, Saldū, uzlabota satiksmes drošība</t>
  </si>
  <si>
    <t>Atjaunots tilts pār Cieceres upi Jelgavas ielā, Saldū, uzlabota satiksmes drošība</t>
  </si>
  <si>
    <t>Uzbūvēts jauns zemas cenas īres dzīvokļu nams uzņēmējdarbības attīstībai, lai nodrošinātu mājvietu novadā nepieciešamajiem speciālistiem</t>
  </si>
  <si>
    <t>Daudzdzīvokļu dzīvojamā fonda sakārtošana un attīstība lauku teritorijās</t>
  </si>
  <si>
    <t>Brocēnu Mežaparka teritorijas labiekārtošana un taku tīklojuma paplašināšana</t>
  </si>
  <si>
    <t>Labiekārtota Cieceres ezera skatu torņa teritorija (izbūvēts piebraucamais ceļš, izbūvēts stāvlaukums, iekārtotas pārģērbšanās kabīnes, ierīkotas piknika un telšu vietas)</t>
  </si>
  <si>
    <t>Radīt kvalitatīvus jaunus mākslas darbus pēc J.Rozentāla glezu motīviem; norisinājies skiču konkurss; atjaunoti esošie un izveidoti 3 jauni lielformāta fasādes gleznojumi</t>
  </si>
  <si>
    <t xml:space="preserve">Izstrādāts teritorijas tematiskais plāns; labiekārtotas Saldus ezera un Saldus pilskalna teritorijas; attīstīta teritorijas multifunkcionalitāte </t>
  </si>
  <si>
    <t>Veikti Lielezeres parka labiekārtošanas darbi - atjaunots taku tīklojums, ierīkoti tiltiņi, veikti parka izkopšanas darbi saskaņā ar apsaimniekošanas plānu</t>
  </si>
  <si>
    <r>
      <t>Veikti</t>
    </r>
    <r>
      <rPr>
        <sz val="11"/>
        <color rgb="FFFF0000"/>
        <rFont val="Verdana"/>
        <family val="2"/>
        <charset val="186"/>
      </rPr>
      <t xml:space="preserve"> </t>
    </r>
    <r>
      <rPr>
        <sz val="11"/>
        <rFont val="Verdana"/>
        <family val="2"/>
        <charset val="186"/>
      </rPr>
      <t>Helmaņa</t>
    </r>
    <r>
      <rPr>
        <sz val="11"/>
        <color theme="1"/>
        <rFont val="Verdana"/>
        <family val="2"/>
        <charset val="186"/>
      </rPr>
      <t xml:space="preserve"> parka labiekārtošanas darbi - atjaunots taku tīklojums, ierīkotas atpūtas vietas, izvietoti vides objekti</t>
    </r>
  </si>
  <si>
    <t>Saldus notekūdeņu attīrīšanas stacijai pieslēgt pilsētai tuvo ciematu notekūdeņu attīrīšanas iekārtas (Draudzības un Sātiņu ciemi Novadnieku pagastā, Būtnāru ciems Zirņu pagastā un Druvas ciems Saldus pagastā); modernizēt attīrīšanas iekārtu kontroles un vadības sistēmu</t>
  </si>
  <si>
    <t>Izbūvēts jauns ūdensvads 2 km Brocēnos - Pirmā iela, Parka iela, Ezera iela, Skolas iela - katlu māja, Kalna iela, Jaunatnes iela</t>
  </si>
  <si>
    <t>Nodrošināti 120 jauni ūdens un kanalizācijas pieslēgumi; izbūvēts 4,5 km sadzīves kanalizācijas tīkls, kanalizācijas pārsūknētava, izbūvēts 3,4 km ūdensvads</t>
  </si>
  <si>
    <t>Emburgas notekūdeņu savākšanas sistēmas pārbūve un bioloģisko nosēddīķu tīrīšana</t>
  </si>
  <si>
    <t>Apvienoti divu notekūdeņu attīrīšanas iekārtu ienākošo notekūdeņu cauruļvadi, uzstādītas mehānisko notekūdeņu attīrīšanas sistēmas (restes, smiltsķerāju 2gb. 2m x 3m ), nomainīta biodīķu aerācijas sistēma un gaisa pūtējs</t>
  </si>
  <si>
    <t>Kļūt par iespējami zaļāku pašvaldību, īstenojot pilotprojektu pašvaldības elektromobiļu (vieglo pasažieru un mikroautobusu) parka izveidei un bezvadu uzlādes staciju ierīkošanai</t>
  </si>
  <si>
    <t>Uzlabota mācību vide un ēkas energoefektivitāte, kvalitatīva mācību procesa nodrošināšana</t>
  </si>
  <si>
    <t>Samazināt primārās enerģijas patēriņu Saldus peldbaseina ēkā, energoefektivitāti veicinošu pasākumu rezultātā</t>
  </si>
  <si>
    <t>Samazināt primārās enerģijas patēriņu Brocēnu publiskās pirts ēkā (Jaunatnes ielā 4)</t>
  </si>
  <si>
    <t>Paaugstināta ēkas energoefektivitāte un nodrošināta vides pieejamība</t>
  </si>
  <si>
    <t>Samazināt primārās enerģijas patēriņu  sociālās mājas "Rūķīši" ēkā, energoefektivitāti veicinošu pasākumu rezultātā</t>
  </si>
  <si>
    <t>Samazināts primārās enerģijas patēriņš PII "Graudiņš" ēkā, energoefektivitāti veicinošu pasākumu rezultātā; izbūvēts automātisks neatkarīgā slēguma siltummezgls</t>
  </si>
  <si>
    <t>Samazināts primārās enerģijas patēriņš Jaunlutriņu pagasta pārvaldes ēkā; nomainīts jumts, veikta fasādes siltināšana</t>
  </si>
  <si>
    <t>Samazināts primārās enerģijas patēriņš PII "Varavīksne" ēkā, energoefektivitāti veicinošu pasākumu rezultātā</t>
  </si>
  <si>
    <t>Nomainīts jums Brocēnu ambulances ēkai (Skolas ielā 9)</t>
  </si>
  <si>
    <t>Īstenoti dažādi nelieli energoefektivitātes paaugstināšanas pasākumi (logu un durvju nomaiņa, jumtu siltināšana un nomaiņa, ventilācijas sistēmu sakārtošana, siltummezglu atjaunošana utt.) atbilstoši energoauditam un EPS</t>
  </si>
  <si>
    <t>Uzstādīt 1 gb. granulu apkures katlu (1,5MW) Slimnīcas ielas 3B, Saldū katlu mājā</t>
  </si>
  <si>
    <t>Samazināt siltumnīcefekta gāzu emisiju, nomainot esošos pašvaldības transportlīdzekļus, t.sk. autobusus skolēnu pārvadājumiem, uz videi draudzīgākiem, t.i., elektroautomobiļiem. Mainīt iedzīvotāju paradumus un popularizēt elektroautomobiļu lietošanu ikdienā</t>
  </si>
  <si>
    <t>Veicināt ūdens atkārtotu izmantošanu vietējā līmenī, sniedzot ieguldījumu ilgtspējīgā un klimatneitrālā ūdens resursu apsaimniekošanā Baltijas jūras reģionā</t>
  </si>
  <si>
    <t>Samazināt CO² emisijas pilsētā, iedzīvinot Saldus kā zaļās pilsētas kursu iedzīvotāju un pilsētas viesu vidū. Projekta aktivitātes: elektrisko  transportlīdzekļu (velosipēdu, skrejriteņu un segveju) uzlādes un uzglabāšanas staciju izveide 6 vietās Saldus pilsētā un piepilsētā; elektrisko velosipēdu, skrejriteņu un segveju iegāde; dalība projekta kopīgajās aktivitātēs un pasākumos (elektriskā sabiedriskā transporta lietotnes izstrāde u.c.)</t>
  </si>
  <si>
    <t>Veikta visu pašvaldības kapsētu datu digitalizācija - izveidota un uzturēta publiski pieejama datu bāze (ĢIS)</t>
  </si>
  <si>
    <t>Paplašināta un labiekārtota Veides mežai kapu teritorija</t>
  </si>
  <si>
    <t>Izveidot un aprīkot ekoinovāciju koprades telpas Saldū (vieta tiks precizēta) un nodrošināt tās darbību un attīstību</t>
  </si>
  <si>
    <t>Mājražotāju atbalsta centra - tirdzniecības vietas "A9" izveide</t>
  </si>
  <si>
    <t>Sakārtots Saldus sabiedriskais  un vēsturiskais centrs -  teritorija starp Lielo, Striķu un Rīgas ielām, t.sk., izbūvēt uzņēmējdarbības centra "Kāre"</t>
  </si>
  <si>
    <t>Inženiertīklu un satiksmes infrastruktūras izbūve Cieceres ezera ziemeļu krasta daļas attīstības vīzijas uzņēmējdarbības attīstībai  īstenošanai</t>
  </si>
  <si>
    <t>Brocēnu pilsētā un tuvākajā apkārtē uzstādīti vides objekti no betona (skulptūras, soliņi u.c.), kas atspoguļo pilsētas vēstures sasaisti ar Brocēnu cementa rūpnīcu</t>
  </si>
  <si>
    <t>Izstrādāt jaunu, interaktīvu ekspozīciju Ezeres kultūrvēstures un novadpētniecības materiālu krātuvē „Muitas nams”, kļūstot par vienu no Latvijas un Igaunijas militārā mantojuma tūrisma maršruta galamērķiem</t>
  </si>
  <si>
    <t>Pašvaldības mežu apsaimniekošanas pasākumi</t>
  </si>
  <si>
    <t>Iztīrīta Cieceres upe posmā no Jelgavas ielas tilta līdz Kalnsētas parkam, veikta pārgāzņu atjaunošana</t>
  </si>
  <si>
    <t>Izveidota mūsdienīga pašvaldības tīmekļvietne, kurā pieejama aktuāla informācija par novadu latviešu, angļu un krievu valodās; nodrošināta pamata informācijas pieejamība arī cilvēkiem ar īpašām vajadzībām; tīmekļvietne - vienota, lietotājam ērta platforma, kur pieejama aktuāla informācija arī par visiem pieejamajiem sociālās palīdzības un pakalpojumu veidiem, izveidots rīks "atbalsta kalkulators"</t>
  </si>
  <si>
    <t>Pilnveidota saldus.idejukarte.lv un izveidota mobilā aplikācija; platforma un aplikācija integrēta pašvaldības tīmekļvietnē un mobilajā aplikācijā</t>
  </si>
  <si>
    <t>Ezeres pagasts</t>
  </si>
  <si>
    <t>Apstiprināts ar Saldus novada domes 2022. gada 28. aprīļa sēdes lēmumu (protokols Nr.8, 14.§)</t>
  </si>
  <si>
    <t>Izpilde 2022.gadā (EUR)</t>
  </si>
  <si>
    <t>Plānotās investīcijas 2023. gadā</t>
  </si>
  <si>
    <t>Plānotās investīcijas 2024. gadā</t>
  </si>
  <si>
    <t>559 681.60</t>
  </si>
  <si>
    <t>Plānotās investīcijas 2025. gadā</t>
  </si>
  <si>
    <t>Personu individuālās un grupu mācību mobilitātes pasākumi, kā arī organizāciju sadarbību, kas sekmē iekļaušanu, izcilību, radošumu, inovācijas un ilgtspēju, īpašu uzmanību pievēršot sociālajai iekļaušanai un daudzveidībai, digitālajai pārejai, vides aizsardzības aspektiem un līdzdalībai demokrātiskajos procesos</t>
  </si>
  <si>
    <t>Zaļais autoparks</t>
  </si>
  <si>
    <t>Saldus novada attīstības programma 2022. – 2028. gadam
Investīciju plāns 2022.-2024.gadam</t>
  </si>
  <si>
    <t>3-16</t>
  </si>
  <si>
    <t>Rozentāla kvartāla izveide</t>
  </si>
  <si>
    <t>J.Rozentāla Saldus vēstures un mākslas muzejam pieguļošās teritorijas, labiekārtošana, izveidojot estētiski, funkcionāli un ilgtspējīgi labiekārtotu publiski pieejamu(24/7) teritoriju, kurā tiek nodrošinātas muzejiskās funkcijas un kura tiek izmantota vietējās kopienas, jauniešu, garāmgājēju, muzeja apmeklētāju, tūristu, uzņēmēju u.c. atpūtai un radošām aktivitātēm.
Platība – 5725 kv.m.</t>
  </si>
  <si>
    <t>1-7</t>
  </si>
  <si>
    <t>Zelta Lāpsta</t>
  </si>
  <si>
    <t>Divu bezemisiju transportlīdzekļu iegāde Saldus novada pašvaldībā</t>
  </si>
  <si>
    <t>Atveseļošanas fonds</t>
  </si>
  <si>
    <t>Iegādāti divi bezemisiju elektroautobusi izglītojamo pārvadāšanai un izveidota uzlādes punktu infrastruktūra, uzlabojot izglītojamo mobilitāti, skolu tīkla sasniedzamību un samazinot siltumnīcas gāzu emisiju nonākšanu atmosfērā.</t>
  </si>
  <si>
    <t>11-61</t>
  </si>
  <si>
    <t>9-29</t>
  </si>
  <si>
    <t>Saldus ezera piekrastes labiekārtošana un jaunas pludmales iekārtošana</t>
  </si>
  <si>
    <t>9-30</t>
  </si>
  <si>
    <t>Saldus sabiedriskā un vēsturiskā centra pārbūve, attīstot publisko ārtelpu un uzlabojot dzīves vides kvalitāti un drošību</t>
  </si>
  <si>
    <t>Uzlabota izglītības iestādes “Sienāzītis” ēkas un infrastruktūras energoefektivitāti, lai samazinātu ikgadējo primāro enerģijas patēriņu un sasniegtu enerģijas ietaupījumu.</t>
  </si>
  <si>
    <t>Saldus PII “Sienāzītis” energoefektivitātes paaugstināšana</t>
  </si>
  <si>
    <t>2-9</t>
  </si>
  <si>
    <t>Skaņas absorbcijas inventāra iegāde Druvas vidusskolas vides uzlabošanai</t>
  </si>
  <si>
    <t xml:space="preserve">Uzlabot fizisko un emocionālo mikroklimatu un mācību vidi Druvas vidusskolā, izvietojot troksni mazinošus skaņas absorbcijas paneļus ēdamzālē un koplietošanas telpās. </t>
  </si>
  <si>
    <t>Izveidots NVO atbalsta/kontaktu punkts Striķu ielā 2, Saldū - Saldus KOPtelpa</t>
  </si>
  <si>
    <t>Brocēnu PII "Varavīksne" energoefektivitātes paaugstināšana</t>
  </si>
  <si>
    <t>4-21</t>
  </si>
  <si>
    <t>Izbūvēts un aprīkots 3x3 basketbola laukums Kursīšu pagasta sporta laukumā (8462 004 0562)</t>
  </si>
  <si>
    <t>3x3 basketbola laukuma izbūve Kursīšos, Kursīšu pagastā</t>
  </si>
  <si>
    <t>13-11</t>
  </si>
  <si>
    <t>Skolas ēdnīcas pārbūve uzņēmējdarbības attīstībai Jaunlutriņos</t>
  </si>
  <si>
    <t>Uzlabot ēdināšanas un tūrisma pakalpojumu kvalitāti un pieejamību Saldus novadā. Iekšējo inženiertīklu - ūdensvada, kanalizācijas, apkures pārbūve ierīkojot granulu apkures katlu, ārduvju paplašināšanu un vides pieejamības nodrošināšana.</t>
  </si>
  <si>
    <t>Novada pagastu teritoriju labiekārtošanas un apzaļumošanas pasākumi, vienlaicīgi apspriežot dažādas vietēja rakstura ar lauku attīstību saistītas idejas</t>
  </si>
  <si>
    <t>7-25</t>
  </si>
  <si>
    <t>Tilta pār Sustes upi nojaukšana un jaunas caurtekas izbūve Ezeres ciemā</t>
  </si>
  <si>
    <t>Uzlabota satiksmes drošība pār Sustes upi, nojaucot tiltu un izbūvējot jaunu caurteku</t>
  </si>
  <si>
    <t>Tilta pār Cieceres upes izteku pārbūve</t>
  </si>
  <si>
    <t>Veikta hidroloģiskā izpēte, pārbūvēts tilts pār Cieceres upes izteku uz a/c Brocēni - Kūmas, uzlabota satiksmes drošība</t>
  </si>
  <si>
    <t>7-26</t>
  </si>
  <si>
    <t>LAT-LIT</t>
  </si>
  <si>
    <t>Izveidota rekreācijas zona "Cieceres osta"  Brocēnos, nodrošināta vides pieejamība publiskajam ezeram</t>
  </si>
  <si>
    <t>18-5</t>
  </si>
  <si>
    <t>Tūrisma attīstība Tskaltubo pilsētā, Gruzijā</t>
  </si>
  <si>
    <t>Ārlietu ministrijas Grants</t>
  </si>
  <si>
    <t>Digitālā mārketinga līdzekļu un pieeju ieviešana Tskaltubo pašvaldībā, Gruzijā tās atpazīstamības veicināšanai un ekonomikas attīstībai Tūrisma jomā. Dalība izstādē “Balttour 2024”, tūrisma speciālistu un uzņēmēju pieredzes apmaiņa.</t>
  </si>
  <si>
    <t>18-6</t>
  </si>
  <si>
    <t>“Residents of the future”// “Nākotnes iedzīvotāji”</t>
  </si>
  <si>
    <t>18-7</t>
  </si>
  <si>
    <t>City planning through the aspects of local urban identity // Pilsētu plānošana, ņemot vērā vietējās urbānās identitātes aspektus</t>
  </si>
  <si>
    <t>Paaugstināt pašvaldības speciālistu un vadītāju, kas iesaistīti plānošanas pienākumu izpildē, kapacitāti stratēģiskajā dažādu ar pilsētas attīstību un pārmaiņu saistītu aspektu plānošanā, ņemot vērā pilsētas raksturu un identitāti, kā arī apmainīties pieredzē jautājumos, kas skar pilsētu attīstības plānošanu.</t>
  </si>
  <si>
    <t>Ziemeļvalstu un Baltijas valstu mobilitātes programma "Valsts administrācija"</t>
  </si>
  <si>
    <t>13-12</t>
  </si>
  <si>
    <t xml:space="preserve">Tīklojums izveidots, lai meklētu jaunas atbildes izaicinājumam, kas saistīts ar iedzīvotāju skaita sarukšanu pilsētās. Rīcībplāni tiks radīti, izskatot šādas iespējas – digitālā transformācija, ekonomikas dažādošana, pilsētas zīmolvedība, un pilsētu sociālā attīstība. </t>
  </si>
  <si>
    <t xml:space="preserve">URBACT </t>
  </si>
  <si>
    <t>Izveidota atbalsta programma finansējuma piesaistei, lai likvidētu graustus Saldus novada teritorijā; veikta pašvaldības īpašumā esošo graustu likvidācija prioritārā secībā</t>
  </si>
  <si>
    <t>Dzīvojamās mājas pārbūve par uzņēmējdarbības atbalsta centru Striķu ielā 7c, Saldū</t>
  </si>
  <si>
    <t>Degradētās teritorijas infrastruktūras sakārtošana Saldus pilsētas centra iekškvartālā komercdarbības veikšanai, sekmējot uzņēmējdarbības attīstību, jaunu darba vietu izveidi, ekonomikas izaugsmi  Saldus novadā</t>
  </si>
  <si>
    <t>Izstrādāts tehniskais projekts</t>
  </si>
  <si>
    <t>11-62</t>
  </si>
  <si>
    <t>Pilsētu mikropiesārņojuma emisiju integrētā risku novērtēšana un pārvaldība Baltijas jūras reģionā</t>
  </si>
  <si>
    <t>Izstrādāts integrētais risku novērtēšanas un risku pārvaldības instruments (iREMT) , kas paredzēts mikropiesārņojuma risku novērtēšanai pamatojoties uz konkrētas vietas datiem. Saldus novada attīrīšanas sistēmu novērtēšana, pielāgojoties ES ņotekūdeņu apsaimniekošanas direktīvu prasībām.</t>
  </si>
  <si>
    <t xml:space="preserve">Cilvēku ar ierobežotām iespējām un bērnu no trūcīgām ģimenēm sociālā iekļaušana, balstoties pieredzē un kopīgā sadarbībā </t>
  </si>
  <si>
    <t>6-10</t>
  </si>
  <si>
    <t>Āra aktivitāšu vietu iekārtošana pie DAC “Saulespuķe” un Specializētajām darbnīcām. Organizētas fizisko aktivitāšu nodarbības cilvēkiem ar funkcionāliem traucējumiem. Integrētās nometnes mērķgrupai. Sociālo darbinieku un jaunatnes darbinieku apmācības. Kopīgi organizētas sporta un  radošās aktivitātes. Pieredzes apmaiņas braucieni un darbinieku ēnošana.</t>
  </si>
  <si>
    <t>15-9</t>
  </si>
  <si>
    <t>Izveidota topošo nozares darbinieku apmācību un zināšanu nodošanas sistēma (digitāla apmācību programma ar pielāgojamiem risinājumiem/saturu).  Apmācīto gidu skaits pilotprojekta aktivitāšu laikā - Saldus novadā 20 gidi.</t>
  </si>
  <si>
    <t>15-10</t>
  </si>
  <si>
    <t>Izveidots jauns starptautisks tūrisma maršruts, kas ved cauri Latvijas un Lietuvas pierobežas reģionam - Saldus novadam, Dienvidkurzemes novadam, Kuldīgas novadam (Latvija) un Pluņģes rajonam, Mažeiķu rajonam un Skodas rajonam (Lietuva). Izveidotas pielāgotas telpas Kapelleru namā ekspozīciju izvietošanai un izstrādāta interaktīva ekspozīcija. Organizēti apmācību semināri starp partneriem, prakses apmaiņas vizītes, kopīga dalība starptautiskajās tūrisma izstādēs "Adventur" Lietuvā un "Baltour" Latvijā</t>
  </si>
  <si>
    <t>LEADER</t>
  </si>
  <si>
    <t>Ir izstrādāta projekta dokumentācija (16.04.2021.)</t>
  </si>
  <si>
    <t>Ūdensapgādes un kanalizācijas sistēmu paplašināšana Zvejnieku un Jelgavas ielās, Saldū</t>
  </si>
  <si>
    <t>11-6.1</t>
  </si>
  <si>
    <t>Izbūvēti tīkli Druvas, Rakstnieku un E.Birznieka-Upīša ielās (2022.gadā)</t>
  </si>
  <si>
    <t>Būvprojekta izstrāde (2023.gads)</t>
  </si>
  <si>
    <t>Brocēnu pilsētas un Cieceres pagasta apvienības pārvalde</t>
  </si>
  <si>
    <t>Izbūvēts ūdensvads Pakalnu ielā (2022.gadā); Sagatavošanā iepirkums būvdarbiem Gravas un Mežrūpniecības ielām (2023.gads); Tiek izstrādāts būvprojekts Lejas un Rietumu ielām (2023.gads)</t>
  </si>
  <si>
    <t>Publiskās ārtelpas attīstīšana Saldus pilsētas centra iekškvartālā starp Lielo, Striķu un Rīgas ielām, uzlabojot dzīves vides kvalitāti un palielinot sabiedrības drošību, ierīkojot videi draudzīgu apgaismojumu, publisko WC, videonovērošanu, apzaļumošanas risinājumus, lietus kanalizācijas krājrezervuāru laistīšanas sistēmai.</t>
  </si>
  <si>
    <t>701828.07</t>
  </si>
  <si>
    <t>577612.52</t>
  </si>
  <si>
    <t>124215.55</t>
  </si>
  <si>
    <t>Saldus ezera piekrastes labiekārtošana un jaunas pludmales ierīkošana Saldū, uzlabojot dzīves vides kvalitāti un palielinot sabiedrības drošību, ezera teritorijas daļu attīrot no ūdensaugiem, dūņām un apauguma, ierīkojot pastaigu takas ar iekļautiem labiekārtojuma elementiem, apzaļumošanu, videonovērošanu un apgaismojumu.</t>
  </si>
  <si>
    <t>Projekta pieteikumu iesniegšana  2023.gada 3.ceturksnī</t>
  </si>
  <si>
    <t>11-16.4     11-16.15</t>
  </si>
  <si>
    <t>Līdzdalības budžeta ietvaros uzstādīti 2 brīvkrāni Brocēnu pilsētā</t>
  </si>
  <si>
    <t>Izveidoti un labiekārtoti suņu pastaigu un treniņu laukumi (vieta tiks precizēta)</t>
  </si>
  <si>
    <t>Suņu pastaigu un treniņu laukumu izveide</t>
  </si>
  <si>
    <t>Saldū noslēgts līgums ar termiņu 03.05.2023., Brocēnos plānots</t>
  </si>
  <si>
    <t>4-22</t>
  </si>
  <si>
    <t>Brocēnu pilsētas bērnu rotaļu laukumu paplašināšana</t>
  </si>
  <si>
    <t>2-10</t>
  </si>
  <si>
    <t>Saldus Mūzikas skolas infrastruktūras un materiāltehniskās bāzes uzlabošana</t>
  </si>
  <si>
    <t>Uzlabota Saldus Mūzikas skolas materiāltehnsikā bāze- iegādāti jauni mūzikas instrumenti un mācību materiāli.</t>
  </si>
  <si>
    <t>VKKF</t>
  </si>
  <si>
    <t>3-17</t>
  </si>
  <si>
    <t>J.Rozentāla Saldus vēstures un mākslas muzeja krājuma un materiāltehniskās bāzes uzlabošana</t>
  </si>
  <si>
    <t>Papildināts J.Rozentāla Saldus vēstures un mākslas muzeja krājums un uzlabota materiāltehniskā bāze, dažādoti pakalpojumi</t>
  </si>
  <si>
    <t>4C panākumiem: pārrobežu pieeja kapacitātes palielināšanai, veicinot sadarbību un konkurētspēju</t>
  </si>
  <si>
    <t>Sadarbība jauna tūrisma maršruta "Vidusceļš" Lietuvas - Latvijas pierobežas teritorijā izveidē un popularizēšanā</t>
  </si>
  <si>
    <t>Atjaunots gumijas segums, basketbola laukuma segums, žogs,  apgaismojums</t>
  </si>
  <si>
    <t>Meža dienas Saldus novadā</t>
  </si>
  <si>
    <t>Parku labiekārtošana stāot kokus/krūmus un izveidojot mazās arhitektūras formas. Izpratnes par mežu veidošana sabiedrībā</t>
  </si>
  <si>
    <t>LPS Me za dienas</t>
  </si>
  <si>
    <t>9-31</t>
  </si>
  <si>
    <t>11-63</t>
  </si>
  <si>
    <t>Vietējās enerģētiskās nabadzības risināšana, izveidojot vienas pieturas biroju / energoefektvitātes konsultāciju centru </t>
  </si>
  <si>
    <t xml:space="preserve">iesaistīt vietējās valsts iestādes cīņā pret enerģētisko nabadzību un energoefektivitātes paaugstināšanu, izveidojot vietējos renovācijas birojus, kas veicinās to mājokļu renovāciju, kuros dzīvo enerģētiskajā nabadzībā dzīvojošie iedzīvotāji. Tā mērķis ir arī uzlabot pārvaldību vietējā līmenī, institucionalizējot cīņu pret enerģētisko nabadzību un vietējās politikas apstiprināšana un īstenošana šajā jautājumā. </t>
  </si>
  <si>
    <t>Saldus tirgus darbības modernizēšana un attīstība</t>
  </si>
  <si>
    <t>13-13</t>
  </si>
  <si>
    <t>Tirgus paviljona remonts (nomainīta grīda un ieejas duvis). Iveidots ārējos energoresursos taupošs risinājums  - uzstādīti saules panļi.</t>
  </si>
  <si>
    <t>Izbūvēti 853,65 m ūdensvada tīkli un 351,08 m kanalizācijas tīkli ar pievadiem Zvejnieku un Jelgavas ielās, Saldū</t>
  </si>
  <si>
    <t>Senioru ciemats Saldus novada Remtes pagastā</t>
  </si>
  <si>
    <t>SOCIĀLĀ AIZSARDZĪBA UN PAKALPOJUMI</t>
  </si>
  <si>
    <t>Izbūvēti ūdensapgādes un saimnieciskās kanalizācijas tīkli Cieceres pagastā, (8425 004 0241)</t>
  </si>
  <si>
    <t>ŪKT izbūve 8425 004 0241 (Kārļi Karodziņi)</t>
  </si>
  <si>
    <t>Apkures sistēmas uzlabošana Gaiķos</t>
  </si>
  <si>
    <t>11-64</t>
  </si>
  <si>
    <t>Uzstādīti 2 gb. granulu apkures katli Gaiķu pamatskolā un Gaiķu pārvaldes ēkā</t>
  </si>
  <si>
    <t>2023. gada 30.marta lēmuma Nr.4, 14.§ 1.pielikums</t>
  </si>
  <si>
    <t xml:space="preserve">Domes priekšsēdētājs </t>
  </si>
  <si>
    <t>ŠIS DOKUMENTS IR ELEKTRONISKI PARAKSTĪTS AR DROŠU ELEKTRONISKO PARAKSTU UN SATUR LAIKA ZĪMOGU</t>
  </si>
  <si>
    <t>M.Zusts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</si>
</sst>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20" x14ac:knownFonts="1">
    <font>
      <sz val="11"/>
      <color theme="1"/>
      <name val="Calibri"/>
      <family val="2"/>
      <scheme val="minor"/>
    </font>
    <font>
      <sz val="11"/>
      <color theme="1"/>
      <name val="Calibri"/>
      <family val="2"/>
      <charset val="186"/>
      <scheme val="minor"/>
    </font>
    <font>
      <sz val="8"/>
      <name val="Calibri"/>
      <family val="2"/>
      <scheme val="minor"/>
    </font>
    <font>
      <b/>
      <sz val="11"/>
      <color theme="1"/>
      <name val="Calibri"/>
      <family val="2"/>
      <charset val="186"/>
      <scheme val="minor"/>
    </font>
    <font>
      <sz val="11"/>
      <color theme="1"/>
      <name val="Verdana"/>
      <family val="2"/>
      <charset val="186"/>
    </font>
    <font>
      <b/>
      <sz val="11"/>
      <color theme="1"/>
      <name val="Verdana"/>
      <family val="2"/>
      <charset val="186"/>
    </font>
    <font>
      <b/>
      <sz val="11"/>
      <name val="Verdana"/>
      <family val="2"/>
      <charset val="186"/>
    </font>
    <font>
      <sz val="11"/>
      <name val="Verdana"/>
      <family val="2"/>
      <charset val="186"/>
    </font>
    <font>
      <i/>
      <sz val="11"/>
      <color theme="1"/>
      <name val="Verdana"/>
      <family val="2"/>
      <charset val="186"/>
    </font>
    <font>
      <sz val="11"/>
      <color rgb="FFFF0000"/>
      <name val="Verdana"/>
      <family val="2"/>
      <charset val="186"/>
    </font>
    <font>
      <sz val="22"/>
      <color theme="1"/>
      <name val="Verdana"/>
      <family val="2"/>
      <charset val="186"/>
    </font>
    <font>
      <i/>
      <sz val="10"/>
      <color theme="1"/>
      <name val="Verdana"/>
      <family val="2"/>
      <charset val="186"/>
    </font>
    <font>
      <i/>
      <sz val="10"/>
      <name val="Verdana"/>
      <family val="2"/>
      <charset val="186"/>
    </font>
    <font>
      <b/>
      <sz val="12"/>
      <color theme="1"/>
      <name val="Verdana"/>
      <family val="2"/>
      <charset val="186"/>
    </font>
    <font>
      <sz val="12"/>
      <color theme="1"/>
      <name val="Verdana"/>
      <family val="2"/>
      <charset val="186"/>
    </font>
    <font>
      <sz val="9"/>
      <color indexed="81"/>
      <name val="Tahoma"/>
      <family val="2"/>
      <charset val="186"/>
    </font>
    <font>
      <b/>
      <sz val="9"/>
      <color indexed="81"/>
      <name val="Tahoma"/>
      <family val="2"/>
      <charset val="186"/>
    </font>
    <font>
      <strike/>
      <sz val="11"/>
      <color theme="1"/>
      <name val="Verdana"/>
      <family val="2"/>
      <charset val="186"/>
    </font>
    <font>
      <sz val="20"/>
      <color theme="1"/>
      <name val="Times New Roman"/>
      <family val="1"/>
      <charset val="186"/>
    </font>
    <font>
      <i/>
      <sz val="20"/>
      <color theme="1"/>
      <name val="Times New Roman"/>
      <family val="1"/>
      <charset val="186"/>
    </font>
  </fonts>
  <fills count="12">
    <fill>
      <patternFill patternType="none"/>
    </fill>
    <fill>
      <patternFill patternType="gray125"/>
    </fill>
    <fill>
      <patternFill patternType="solid">
        <fgColor theme="0"/>
        <bgColor indexed="64"/>
      </patternFill>
    </fill>
    <fill>
      <patternFill patternType="solid">
        <fgColor rgb="FFFFD73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7C8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rgb="FF1CD58A"/>
        <bgColor indexed="64"/>
      </patternFill>
    </fill>
    <fill>
      <patternFill patternType="solid">
        <fgColor theme="8"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5">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wrapText="1"/>
    </xf>
    <xf numFmtId="0" fontId="4" fillId="0" borderId="0" xfId="0" applyFont="1"/>
    <xf numFmtId="0" fontId="4" fillId="0" borderId="0" xfId="0" applyFont="1" applyAlignment="1">
      <alignment horizontal="center" vertical="center"/>
    </xf>
    <xf numFmtId="0" fontId="5" fillId="0" borderId="0" xfId="0" applyFont="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wrapText="1"/>
    </xf>
    <xf numFmtId="2" fontId="4"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0" fontId="4" fillId="0" borderId="0" xfId="0" applyFont="1" applyAlignment="1">
      <alignment vertical="center"/>
    </xf>
    <xf numFmtId="0" fontId="4" fillId="0" borderId="0" xfId="0" applyFont="1" applyAlignment="1">
      <alignment horizontal="left" vertical="center"/>
    </xf>
    <xf numFmtId="0" fontId="7" fillId="0" borderId="1" xfId="0" applyFont="1" applyBorder="1" applyAlignment="1">
      <alignment vertical="center"/>
    </xf>
    <xf numFmtId="0" fontId="4" fillId="0" borderId="1" xfId="0" applyFont="1" applyBorder="1" applyAlignment="1">
      <alignment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2" fontId="4" fillId="2" borderId="1" xfId="0" applyNumberFormat="1" applyFont="1" applyFill="1" applyBorder="1" applyAlignment="1">
      <alignment horizontal="right" vertical="center"/>
    </xf>
    <xf numFmtId="0" fontId="5" fillId="5" borderId="1" xfId="0" applyFont="1" applyFill="1" applyBorder="1" applyAlignment="1">
      <alignment horizontal="left" vertical="center" wrapText="1"/>
    </xf>
    <xf numFmtId="164" fontId="4" fillId="0" borderId="1" xfId="0" applyNumberFormat="1" applyFont="1" applyBorder="1" applyAlignment="1">
      <alignment horizontal="right" vertical="center"/>
    </xf>
    <xf numFmtId="0" fontId="5" fillId="5" borderId="1" xfId="0" applyFont="1" applyFill="1" applyBorder="1" applyAlignment="1">
      <alignment horizontal="center" vertical="center" wrapText="1"/>
    </xf>
    <xf numFmtId="49" fontId="4" fillId="0" borderId="1" xfId="0" applyNumberFormat="1" applyFont="1" applyBorder="1" applyAlignment="1">
      <alignment horizontal="left" vertical="center"/>
    </xf>
    <xf numFmtId="49" fontId="4" fillId="2" borderId="1" xfId="0" applyNumberFormat="1" applyFont="1" applyFill="1" applyBorder="1" applyAlignment="1">
      <alignment horizontal="left" vertical="center"/>
    </xf>
    <xf numFmtId="0" fontId="4" fillId="2" borderId="0" xfId="0" applyFont="1" applyFill="1" applyAlignment="1">
      <alignment vertical="center"/>
    </xf>
    <xf numFmtId="0" fontId="7" fillId="0" borderId="1" xfId="0" applyFont="1" applyBorder="1" applyAlignment="1">
      <alignment horizontal="left" vertical="center" wrapText="1"/>
    </xf>
    <xf numFmtId="0" fontId="4" fillId="2" borderId="0" xfId="0" applyFont="1" applyFill="1"/>
    <xf numFmtId="2" fontId="4" fillId="0" borderId="5" xfId="0" applyNumberFormat="1" applyFont="1" applyBorder="1" applyAlignment="1">
      <alignment horizontal="right" vertical="center" wrapText="1"/>
    </xf>
    <xf numFmtId="2" fontId="4" fillId="0" borderId="1" xfId="0" applyNumberFormat="1" applyFont="1" applyBorder="1" applyAlignment="1">
      <alignment horizontal="righ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2" fontId="11" fillId="0" borderId="1" xfId="0" applyNumberFormat="1" applyFont="1" applyBorder="1" applyAlignment="1">
      <alignment horizontal="right" vertical="center"/>
    </xf>
    <xf numFmtId="0" fontId="11" fillId="0" borderId="0" xfId="0" applyFont="1" applyAlignment="1">
      <alignment horizontal="left" vertical="center"/>
    </xf>
    <xf numFmtId="0" fontId="12" fillId="2" borderId="1" xfId="0" applyFont="1" applyFill="1" applyBorder="1" applyAlignment="1">
      <alignment horizontal="left" vertical="center" wrapText="1"/>
    </xf>
    <xf numFmtId="0" fontId="13" fillId="0" borderId="0" xfId="0" applyFont="1"/>
    <xf numFmtId="0" fontId="13" fillId="0" borderId="0" xfId="0" applyFont="1" applyAlignment="1">
      <alignment wrapText="1"/>
    </xf>
    <xf numFmtId="0" fontId="14" fillId="0" borderId="0" xfId="0" applyFont="1"/>
    <xf numFmtId="0" fontId="14" fillId="0" borderId="0" xfId="0" applyFont="1" applyAlignment="1">
      <alignment wrapText="1"/>
    </xf>
    <xf numFmtId="0" fontId="14" fillId="0" borderId="1" xfId="0" applyFont="1" applyBorder="1"/>
    <xf numFmtId="0" fontId="13" fillId="0" borderId="1" xfId="0" applyFont="1" applyBorder="1" applyAlignment="1">
      <alignment horizontal="center" vertical="center" wrapText="1"/>
    </xf>
    <xf numFmtId="0" fontId="14" fillId="8" borderId="1" xfId="0" applyFont="1" applyFill="1" applyBorder="1"/>
    <xf numFmtId="0" fontId="14" fillId="0" borderId="1" xfId="0" applyFont="1" applyBorder="1" applyAlignment="1">
      <alignment horizontal="left" vertical="center" wrapText="1"/>
    </xf>
    <xf numFmtId="0" fontId="14" fillId="6" borderId="1" xfId="0" applyFont="1" applyFill="1" applyBorder="1"/>
    <xf numFmtId="0" fontId="14" fillId="7" borderId="1" xfId="0" applyFont="1" applyFill="1" applyBorder="1"/>
    <xf numFmtId="0" fontId="13" fillId="0" borderId="1" xfId="0" applyFont="1" applyBorder="1" applyAlignment="1">
      <alignment horizontal="center" vertical="center"/>
    </xf>
    <xf numFmtId="2" fontId="4" fillId="0" borderId="1" xfId="0" applyNumberFormat="1" applyFont="1" applyBorder="1" applyAlignment="1">
      <alignment horizontal="left" vertical="center"/>
    </xf>
    <xf numFmtId="0" fontId="4" fillId="2" borderId="0" xfId="0" applyFont="1" applyFill="1" applyAlignment="1">
      <alignment horizontal="left" vertical="center" wrapText="1"/>
    </xf>
    <xf numFmtId="49" fontId="4" fillId="0" borderId="2" xfId="0" applyNumberFormat="1" applyFont="1" applyBorder="1" applyAlignment="1">
      <alignment horizontal="left" vertical="center"/>
    </xf>
    <xf numFmtId="0" fontId="4" fillId="2" borderId="2" xfId="0" applyFont="1" applyFill="1" applyBorder="1" applyAlignment="1">
      <alignment horizontal="left" vertical="center" wrapText="1"/>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2" fontId="4" fillId="0" borderId="2" xfId="0" applyNumberFormat="1" applyFont="1" applyBorder="1" applyAlignment="1">
      <alignment horizontal="right" vertical="center"/>
    </xf>
    <xf numFmtId="0" fontId="4" fillId="0" borderId="3" xfId="0" applyFont="1" applyBorder="1" applyAlignment="1">
      <alignment horizontal="left" vertical="center"/>
    </xf>
    <xf numFmtId="0" fontId="5" fillId="5" borderId="3" xfId="0" applyFont="1" applyFill="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right" vertical="center"/>
    </xf>
    <xf numFmtId="2" fontId="4" fillId="0" borderId="0" xfId="0" applyNumberFormat="1" applyFont="1"/>
    <xf numFmtId="0" fontId="4" fillId="7" borderId="1" xfId="0" applyFont="1" applyFill="1" applyBorder="1" applyAlignment="1">
      <alignment horizontal="left" vertical="center" wrapText="1"/>
    </xf>
    <xf numFmtId="0" fontId="14" fillId="10" borderId="1" xfId="0" applyFont="1" applyFill="1" applyBorder="1"/>
    <xf numFmtId="2" fontId="4" fillId="6" borderId="1" xfId="0" applyNumberFormat="1" applyFont="1" applyFill="1" applyBorder="1" applyAlignment="1">
      <alignment horizontal="right" vertical="center"/>
    </xf>
    <xf numFmtId="0" fontId="4" fillId="10" borderId="1" xfId="0" applyFont="1" applyFill="1" applyBorder="1" applyAlignment="1">
      <alignment horizontal="left" vertical="center" wrapText="1"/>
    </xf>
    <xf numFmtId="2" fontId="5" fillId="0" borderId="1" xfId="0" applyNumberFormat="1" applyFont="1" applyBorder="1" applyAlignment="1">
      <alignment horizontal="righ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4" fillId="0" borderId="1" xfId="0" applyFont="1" applyBorder="1" applyAlignment="1">
      <alignment horizontal="left" vertical="top"/>
    </xf>
    <xf numFmtId="0" fontId="7" fillId="7"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2" fontId="17" fillId="0" borderId="1" xfId="0" applyNumberFormat="1" applyFont="1" applyBorder="1" applyAlignment="1">
      <alignment horizontal="right" vertical="center"/>
    </xf>
    <xf numFmtId="0" fontId="14" fillId="8" borderId="1" xfId="0" applyFont="1" applyFill="1" applyBorder="1" applyAlignment="1">
      <alignment vertical="center" wrapText="1"/>
    </xf>
    <xf numFmtId="0" fontId="4" fillId="2" borderId="2" xfId="0" applyFont="1" applyFill="1" applyBorder="1" applyAlignment="1">
      <alignment horizontal="left" vertical="center"/>
    </xf>
    <xf numFmtId="2" fontId="4" fillId="2" borderId="2" xfId="0" applyNumberFormat="1" applyFont="1" applyFill="1" applyBorder="1" applyAlignment="1">
      <alignment horizontal="right" vertical="center"/>
    </xf>
    <xf numFmtId="0" fontId="4" fillId="2" borderId="0" xfId="0" applyFont="1" applyFill="1" applyAlignment="1">
      <alignment horizontal="left" vertical="center"/>
    </xf>
    <xf numFmtId="2" fontId="14" fillId="8" borderId="1" xfId="0" applyNumberFormat="1" applyFont="1" applyFill="1" applyBorder="1" applyAlignment="1">
      <alignment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0" borderId="2" xfId="0" applyFont="1" applyBorder="1" applyAlignment="1">
      <alignment horizontal="left" vertical="center"/>
    </xf>
    <xf numFmtId="0" fontId="17" fillId="0" borderId="2" xfId="0" applyFont="1" applyBorder="1" applyAlignment="1">
      <alignment horizontal="left" vertical="center" wrapText="1"/>
    </xf>
    <xf numFmtId="2" fontId="17" fillId="0" borderId="2" xfId="0" applyNumberFormat="1" applyFont="1" applyBorder="1" applyAlignment="1">
      <alignment horizontal="right" vertical="center"/>
    </xf>
    <xf numFmtId="2" fontId="17" fillId="2" borderId="2" xfId="0" applyNumberFormat="1" applyFont="1" applyFill="1" applyBorder="1" applyAlignment="1">
      <alignment horizontal="right" vertical="center"/>
    </xf>
    <xf numFmtId="0" fontId="4" fillId="0" borderId="0" xfId="0" applyFont="1" applyAlignment="1">
      <alignment vertical="center" wrapText="1"/>
    </xf>
    <xf numFmtId="2" fontId="17" fillId="2" borderId="1" xfId="0" applyNumberFormat="1" applyFont="1" applyFill="1" applyBorder="1" applyAlignment="1">
      <alignment horizontal="right" vertical="center"/>
    </xf>
    <xf numFmtId="0" fontId="4" fillId="9" borderId="1" xfId="0" applyFont="1" applyFill="1" applyBorder="1" applyAlignment="1">
      <alignment horizontal="left" vertical="center"/>
    </xf>
    <xf numFmtId="0" fontId="17" fillId="2"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lignment vertical="center" wrapText="1"/>
    </xf>
    <xf numFmtId="2" fontId="14" fillId="2" borderId="1" xfId="0" applyNumberFormat="1" applyFont="1" applyFill="1" applyBorder="1" applyAlignment="1">
      <alignment vertical="center" wrapText="1"/>
    </xf>
    <xf numFmtId="0" fontId="7" fillId="9" borderId="1" xfId="0" applyFont="1" applyFill="1" applyBorder="1" applyAlignment="1">
      <alignment horizontal="left" vertical="center"/>
    </xf>
    <xf numFmtId="0" fontId="11" fillId="9" borderId="1" xfId="0" applyFont="1" applyFill="1" applyBorder="1" applyAlignment="1">
      <alignment horizontal="left" vertical="center"/>
    </xf>
    <xf numFmtId="0" fontId="8" fillId="7"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1" xfId="0" applyFont="1" applyFill="1" applyBorder="1" applyAlignment="1">
      <alignment vertical="center"/>
    </xf>
    <xf numFmtId="2" fontId="14" fillId="2" borderId="1" xfId="0" applyNumberFormat="1" applyFont="1" applyFill="1" applyBorder="1" applyAlignment="1">
      <alignment vertical="center"/>
    </xf>
    <xf numFmtId="0" fontId="14" fillId="2" borderId="1" xfId="0" applyFont="1" applyFill="1" applyBorder="1" applyAlignment="1">
      <alignment wrapText="1"/>
    </xf>
    <xf numFmtId="0" fontId="4" fillId="2" borderId="1" xfId="0" applyFont="1" applyFill="1" applyBorder="1" applyAlignment="1">
      <alignment horizontal="right" vertical="center" wrapText="1"/>
    </xf>
    <xf numFmtId="0" fontId="14" fillId="11" borderId="1" xfId="0" applyFont="1" applyFill="1" applyBorder="1" applyAlignment="1">
      <alignment vertical="center"/>
    </xf>
    <xf numFmtId="0" fontId="14" fillId="8" borderId="1" xfId="0" applyFont="1" applyFill="1" applyBorder="1" applyAlignment="1">
      <alignment vertical="center"/>
    </xf>
    <xf numFmtId="49" fontId="4" fillId="8" borderId="1" xfId="0" applyNumberFormat="1" applyFont="1" applyFill="1" applyBorder="1" applyAlignment="1">
      <alignment horizontal="left" vertical="center"/>
    </xf>
    <xf numFmtId="49" fontId="17" fillId="2" borderId="1" xfId="0" applyNumberFormat="1" applyFont="1" applyFill="1" applyBorder="1" applyAlignment="1">
      <alignment horizontal="left" vertical="center"/>
    </xf>
    <xf numFmtId="2" fontId="4" fillId="2" borderId="1" xfId="0" applyNumberFormat="1"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wrapText="1"/>
    </xf>
    <xf numFmtId="2" fontId="4" fillId="2" borderId="1" xfId="0" applyNumberFormat="1" applyFont="1" applyFill="1" applyBorder="1" applyAlignment="1">
      <alignment horizontal="center" vertical="center"/>
    </xf>
    <xf numFmtId="2" fontId="11" fillId="2" borderId="1" xfId="0" applyNumberFormat="1" applyFont="1" applyFill="1" applyBorder="1" applyAlignment="1">
      <alignment horizontal="right" vertical="center"/>
    </xf>
    <xf numFmtId="49" fontId="11" fillId="2" borderId="1" xfId="0" applyNumberFormat="1" applyFont="1" applyFill="1" applyBorder="1" applyAlignment="1">
      <alignment horizontal="left" vertical="center"/>
    </xf>
    <xf numFmtId="2" fontId="4" fillId="2" borderId="1" xfId="0" applyNumberFormat="1" applyFont="1" applyFill="1" applyBorder="1" applyAlignment="1">
      <alignment horizontal="left" vertical="center" wrapText="1"/>
    </xf>
    <xf numFmtId="49" fontId="17" fillId="2" borderId="2" xfId="0" applyNumberFormat="1" applyFont="1" applyFill="1" applyBorder="1" applyAlignment="1">
      <alignment horizontal="left" vertical="center"/>
    </xf>
    <xf numFmtId="0" fontId="4" fillId="9" borderId="2" xfId="0" applyFont="1" applyFill="1" applyBorder="1" applyAlignment="1">
      <alignment horizontal="lef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right" vertical="center"/>
    </xf>
    <xf numFmtId="0" fontId="13" fillId="9"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4" fillId="0" borderId="0" xfId="0" applyFont="1" applyAlignment="1">
      <alignment horizontal="right" vertical="center"/>
    </xf>
    <xf numFmtId="0" fontId="5" fillId="3" borderId="1" xfId="0" applyFont="1" applyFill="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wrapText="1"/>
    </xf>
  </cellXfs>
  <cellStyles count="2">
    <cellStyle name="Parasts" xfId="0" builtinId="0"/>
    <cellStyle name="Valūta 3" xfId="1" xr:uid="{F86707B4-0492-4CEB-ACF4-99E6E5583916}"/>
  </cellStyles>
  <dxfs count="0"/>
  <tableStyles count="0" defaultTableStyle="TableStyleMedium2" defaultPivotStyle="PivotStyleLight16"/>
  <colors>
    <mruColors>
      <color rgb="FFFF7C80"/>
      <color rgb="FF1CD58A"/>
      <color rgb="FFFCD8F4"/>
      <color rgb="FFB49200"/>
      <color rgb="FFFFD732"/>
      <color rgb="FF1CADE4"/>
      <color rgb="FFDFE3E5"/>
      <color rgb="FFEFF8FF"/>
      <color rgb="FFE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49530</xdr:colOff>
      <xdr:row>0</xdr:row>
      <xdr:rowOff>0</xdr:rowOff>
    </xdr:from>
    <xdr:to>
      <xdr:col>12</xdr:col>
      <xdr:colOff>506730</xdr:colOff>
      <xdr:row>49</xdr:row>
      <xdr:rowOff>28575</xdr:rowOff>
    </xdr:to>
    <xdr:pic>
      <xdr:nvPicPr>
        <xdr:cNvPr id="45" name="Attēls 44">
          <a:extLst>
            <a:ext uri="{FF2B5EF4-FFF2-40B4-BE49-F238E27FC236}">
              <a16:creationId xmlns:a16="http://schemas.microsoft.com/office/drawing/2014/main" id="{244A6BC6-B82A-DC75-003C-BF03181CADD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520"/>
        <a:stretch/>
      </xdr:blipFill>
      <xdr:spPr>
        <a:xfrm>
          <a:off x="49530" y="0"/>
          <a:ext cx="7772400" cy="8896350"/>
        </a:xfrm>
        <a:prstGeom prst="rect">
          <a:avLst/>
        </a:prstGeom>
      </xdr:spPr>
    </xdr:pic>
    <xdr:clientData/>
  </xdr:twoCellAnchor>
</xdr:wsDr>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1CB1B-5F01-4C6C-AE89-A4B49756D08D}">
  <dimension ref="A1"/>
  <sheetViews>
    <sheetView topLeftCell="A13" workbookViewId="0">
      <selection activeCell="I60" sqref="I59:I60"/>
    </sheetView>
  </sheetViews>
  <sheetFormatPr defaultRowHeight="14.4"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21"/>
  <sheetViews>
    <sheetView tabSelected="1" zoomScale="60" zoomScaleNormal="60" zoomScalePageLayoutView="130" workbookViewId="0">
      <pane ySplit="5" topLeftCell="A6" activePane="bottomLeft" state="frozen"/>
      <selection pane="bottomLeft" activeCell="M316" sqref="M316"/>
    </sheetView>
  </sheetViews>
  <sheetFormatPr defaultColWidth="8.77734375" defaultRowHeight="13.8" x14ac:dyDescent="0.25"/>
  <cols>
    <col min="1" max="1" width="9.77734375" style="4" customWidth="1"/>
    <col min="2" max="2" width="53.77734375" style="10" customWidth="1"/>
    <col min="3" max="3" width="12.77734375" style="10" customWidth="1"/>
    <col min="4" max="5" width="15.21875" style="13" customWidth="1"/>
    <col min="6" max="6" width="15.44140625" style="13" customWidth="1"/>
    <col min="7" max="7" width="20" style="10" customWidth="1"/>
    <col min="8" max="8" width="16.44140625" style="4" customWidth="1"/>
    <col min="9" max="9" width="19.5546875" style="4" customWidth="1"/>
    <col min="10" max="13" width="19.21875" style="4" customWidth="1"/>
    <col min="14" max="18" width="16.88671875" style="4" customWidth="1"/>
    <col min="19" max="19" width="73.5546875" style="10" customWidth="1"/>
    <col min="20" max="20" width="16.44140625" style="13" customWidth="1"/>
    <col min="21" max="21" width="16.77734375" style="13" customWidth="1"/>
    <col min="22" max="22" width="33.44140625" style="4" customWidth="1"/>
    <col min="23" max="23" width="37.21875" style="4" customWidth="1"/>
    <col min="24" max="24" width="27.77734375" style="4" customWidth="1"/>
    <col min="25" max="25" width="27.77734375" style="4" hidden="1" customWidth="1"/>
    <col min="26" max="26" width="22.77734375" style="4" customWidth="1"/>
    <col min="27" max="27" width="29.77734375" style="10" customWidth="1"/>
    <col min="28" max="16384" width="8.77734375" style="4"/>
  </cols>
  <sheetData>
    <row r="1" spans="1:27" ht="28.5" customHeight="1" x14ac:dyDescent="0.25">
      <c r="A1" s="115" t="s">
        <v>1060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row>
    <row r="2" spans="1:27" ht="34.049999999999997" customHeight="1" x14ac:dyDescent="0.25">
      <c r="A2" s="121" t="s">
        <v>940</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row>
    <row r="3" spans="1:27" ht="96" customHeight="1" x14ac:dyDescent="0.25">
      <c r="A3" s="119" t="s">
        <v>948</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row>
    <row r="4" spans="1:27" s="5" customFormat="1" ht="74.25" customHeight="1" x14ac:dyDescent="0.3">
      <c r="A4" s="122" t="s">
        <v>14</v>
      </c>
      <c r="B4" s="114" t="s">
        <v>0</v>
      </c>
      <c r="C4" s="17" t="s">
        <v>609</v>
      </c>
      <c r="D4" s="122" t="s">
        <v>2</v>
      </c>
      <c r="E4" s="122"/>
      <c r="F4" s="122"/>
      <c r="G4" s="114" t="s">
        <v>16</v>
      </c>
      <c r="H4" s="114" t="s">
        <v>161</v>
      </c>
      <c r="I4" s="114" t="s">
        <v>3</v>
      </c>
      <c r="J4" s="122" t="s">
        <v>628</v>
      </c>
      <c r="K4" s="122"/>
      <c r="L4" s="122"/>
      <c r="M4" s="122"/>
      <c r="N4" s="112" t="s">
        <v>737</v>
      </c>
      <c r="O4" s="112" t="s">
        <v>941</v>
      </c>
      <c r="P4" s="112" t="s">
        <v>942</v>
      </c>
      <c r="Q4" s="112" t="s">
        <v>943</v>
      </c>
      <c r="R4" s="112" t="s">
        <v>945</v>
      </c>
      <c r="S4" s="117" t="s">
        <v>6</v>
      </c>
      <c r="T4" s="122" t="s">
        <v>9</v>
      </c>
      <c r="U4" s="122"/>
      <c r="V4" s="114" t="s">
        <v>12</v>
      </c>
      <c r="W4" s="114" t="s">
        <v>11</v>
      </c>
      <c r="X4" s="114" t="s">
        <v>91</v>
      </c>
      <c r="Y4" s="17"/>
      <c r="Z4" s="114" t="s">
        <v>17</v>
      </c>
      <c r="AA4" s="114" t="s">
        <v>13</v>
      </c>
    </row>
    <row r="5" spans="1:27" s="6" customFormat="1" ht="56.55" customHeight="1" x14ac:dyDescent="0.3">
      <c r="A5" s="122"/>
      <c r="B5" s="114"/>
      <c r="C5" s="17"/>
      <c r="D5" s="17" t="s">
        <v>1</v>
      </c>
      <c r="E5" s="17" t="s">
        <v>5</v>
      </c>
      <c r="F5" s="17" t="s">
        <v>4</v>
      </c>
      <c r="G5" s="114"/>
      <c r="H5" s="114"/>
      <c r="I5" s="114"/>
      <c r="J5" s="17" t="s">
        <v>10</v>
      </c>
      <c r="K5" s="17" t="s">
        <v>188</v>
      </c>
      <c r="L5" s="17" t="s">
        <v>216</v>
      </c>
      <c r="M5" s="18" t="s">
        <v>15</v>
      </c>
      <c r="N5" s="113"/>
      <c r="O5" s="113"/>
      <c r="P5" s="113"/>
      <c r="Q5" s="113"/>
      <c r="R5" s="113"/>
      <c r="S5" s="118"/>
      <c r="T5" s="17" t="s">
        <v>7</v>
      </c>
      <c r="U5" s="17" t="s">
        <v>8</v>
      </c>
      <c r="V5" s="114"/>
      <c r="W5" s="114"/>
      <c r="X5" s="114"/>
      <c r="Y5" s="17" t="s">
        <v>217</v>
      </c>
      <c r="Z5" s="114"/>
      <c r="AA5" s="114"/>
    </row>
    <row r="6" spans="1:27" s="13" customFormat="1" ht="56.55" customHeight="1" x14ac:dyDescent="0.3">
      <c r="A6" s="9"/>
      <c r="B6" s="22" t="s">
        <v>258</v>
      </c>
      <c r="C6" s="22"/>
      <c r="D6" s="9" t="s">
        <v>96</v>
      </c>
      <c r="E6" s="9" t="s">
        <v>100</v>
      </c>
      <c r="F6" s="9"/>
      <c r="G6" s="8"/>
      <c r="H6" s="9"/>
      <c r="I6" s="11"/>
      <c r="J6" s="11"/>
      <c r="K6" s="11"/>
      <c r="L6" s="11"/>
      <c r="M6" s="11"/>
      <c r="N6" s="11"/>
      <c r="O6" s="11"/>
      <c r="P6" s="11"/>
      <c r="Q6" s="11"/>
      <c r="R6" s="11"/>
      <c r="S6" s="8"/>
      <c r="T6" s="9"/>
      <c r="U6" s="9"/>
      <c r="V6" s="9"/>
      <c r="W6" s="9"/>
      <c r="X6" s="9"/>
      <c r="Y6" s="9"/>
      <c r="Z6" s="9"/>
      <c r="AA6" s="8"/>
    </row>
    <row r="7" spans="1:27" s="13" customFormat="1" ht="49.5" customHeight="1" x14ac:dyDescent="0.3">
      <c r="A7" s="26" t="s">
        <v>408</v>
      </c>
      <c r="B7" s="20" t="s">
        <v>227</v>
      </c>
      <c r="C7" s="8">
        <v>2</v>
      </c>
      <c r="D7" s="9" t="s">
        <v>96</v>
      </c>
      <c r="E7" s="9" t="s">
        <v>100</v>
      </c>
      <c r="F7" s="9" t="s">
        <v>18</v>
      </c>
      <c r="G7" s="8" t="s">
        <v>49</v>
      </c>
      <c r="H7" s="9"/>
      <c r="I7" s="11">
        <v>200000</v>
      </c>
      <c r="J7" s="11">
        <v>50000</v>
      </c>
      <c r="K7" s="11">
        <v>150000</v>
      </c>
      <c r="L7" s="11">
        <v>0</v>
      </c>
      <c r="M7" s="11">
        <v>0</v>
      </c>
      <c r="N7" s="21">
        <v>0</v>
      </c>
      <c r="O7" s="21">
        <v>0</v>
      </c>
      <c r="P7" s="11"/>
      <c r="Q7" s="11"/>
      <c r="R7" s="11"/>
      <c r="S7" s="8" t="s">
        <v>886</v>
      </c>
      <c r="T7" s="86">
        <v>2024</v>
      </c>
      <c r="U7" s="9">
        <v>2024</v>
      </c>
      <c r="V7" s="9" t="s">
        <v>185</v>
      </c>
      <c r="W7" s="9" t="s">
        <v>232</v>
      </c>
      <c r="X7" s="9" t="s">
        <v>43</v>
      </c>
      <c r="Y7" s="9"/>
      <c r="Z7" s="9" t="s">
        <v>847</v>
      </c>
      <c r="AA7" s="8"/>
    </row>
    <row r="8" spans="1:27" s="13" customFormat="1" ht="97.05" customHeight="1" x14ac:dyDescent="0.3">
      <c r="A8" s="26" t="s">
        <v>412</v>
      </c>
      <c r="B8" s="60" t="s">
        <v>377</v>
      </c>
      <c r="C8" s="8">
        <v>1</v>
      </c>
      <c r="D8" s="9" t="s">
        <v>96</v>
      </c>
      <c r="E8" s="9" t="s">
        <v>100</v>
      </c>
      <c r="F8" s="9" t="s">
        <v>119</v>
      </c>
      <c r="G8" s="8" t="s">
        <v>49</v>
      </c>
      <c r="H8" s="9"/>
      <c r="I8" s="11">
        <v>130000</v>
      </c>
      <c r="J8" s="11">
        <v>130000</v>
      </c>
      <c r="K8" s="11">
        <v>0</v>
      </c>
      <c r="L8" s="11">
        <v>0</v>
      </c>
      <c r="M8" s="11">
        <v>0</v>
      </c>
      <c r="N8" s="21">
        <v>30000</v>
      </c>
      <c r="O8" s="21">
        <v>33957</v>
      </c>
      <c r="P8" s="11">
        <v>50000</v>
      </c>
      <c r="Q8" s="11">
        <v>50000</v>
      </c>
      <c r="R8" s="11"/>
      <c r="S8" s="8" t="s">
        <v>885</v>
      </c>
      <c r="T8" s="9">
        <v>2022</v>
      </c>
      <c r="U8" s="9">
        <v>2024</v>
      </c>
      <c r="V8" s="9" t="s">
        <v>185</v>
      </c>
      <c r="W8" s="9"/>
      <c r="X8" s="9" t="s">
        <v>78</v>
      </c>
      <c r="Y8" s="9"/>
      <c r="Z8" s="9"/>
      <c r="AA8" s="8"/>
    </row>
    <row r="9" spans="1:27" s="13" customFormat="1" ht="95.55" customHeight="1" x14ac:dyDescent="0.3">
      <c r="A9" s="26" t="s">
        <v>413</v>
      </c>
      <c r="B9" s="60" t="s">
        <v>378</v>
      </c>
      <c r="C9" s="8">
        <v>1</v>
      </c>
      <c r="D9" s="9" t="s">
        <v>96</v>
      </c>
      <c r="E9" s="9" t="s">
        <v>100</v>
      </c>
      <c r="F9" s="9" t="s">
        <v>119</v>
      </c>
      <c r="G9" s="8" t="s">
        <v>49</v>
      </c>
      <c r="H9" s="9"/>
      <c r="I9" s="11">
        <v>150000</v>
      </c>
      <c r="J9" s="11">
        <v>150000</v>
      </c>
      <c r="K9" s="11">
        <v>0</v>
      </c>
      <c r="L9" s="11">
        <v>0</v>
      </c>
      <c r="M9" s="11">
        <v>0</v>
      </c>
      <c r="N9" s="21">
        <v>50000</v>
      </c>
      <c r="O9" s="21">
        <v>50000</v>
      </c>
      <c r="P9" s="11">
        <v>50000</v>
      </c>
      <c r="Q9" s="11">
        <v>50000</v>
      </c>
      <c r="R9" s="11"/>
      <c r="S9" s="8" t="s">
        <v>884</v>
      </c>
      <c r="T9" s="9">
        <v>2022</v>
      </c>
      <c r="U9" s="9">
        <v>2024</v>
      </c>
      <c r="V9" s="9" t="s">
        <v>185</v>
      </c>
      <c r="W9" s="9" t="s">
        <v>81</v>
      </c>
      <c r="X9" s="9" t="s">
        <v>78</v>
      </c>
      <c r="Y9" s="9"/>
      <c r="Z9" s="9"/>
      <c r="AA9" s="8"/>
    </row>
    <row r="10" spans="1:27" s="13" customFormat="1" ht="64.05" customHeight="1" x14ac:dyDescent="0.3">
      <c r="A10" s="26" t="s">
        <v>414</v>
      </c>
      <c r="B10" s="60" t="s">
        <v>379</v>
      </c>
      <c r="C10" s="8">
        <v>1</v>
      </c>
      <c r="D10" s="9" t="s">
        <v>96</v>
      </c>
      <c r="E10" s="9" t="s">
        <v>100</v>
      </c>
      <c r="F10" s="9" t="s">
        <v>119</v>
      </c>
      <c r="G10" s="8" t="s">
        <v>49</v>
      </c>
      <c r="H10" s="9"/>
      <c r="I10" s="11">
        <v>45000</v>
      </c>
      <c r="J10" s="11">
        <v>45000</v>
      </c>
      <c r="K10" s="11">
        <v>0</v>
      </c>
      <c r="L10" s="11">
        <v>0</v>
      </c>
      <c r="M10" s="11">
        <v>0</v>
      </c>
      <c r="N10" s="21">
        <v>15000</v>
      </c>
      <c r="O10" s="21">
        <v>15000</v>
      </c>
      <c r="P10" s="11">
        <v>15000</v>
      </c>
      <c r="Q10" s="11">
        <v>15000</v>
      </c>
      <c r="R10" s="11"/>
      <c r="S10" s="8" t="s">
        <v>380</v>
      </c>
      <c r="T10" s="9">
        <v>2022</v>
      </c>
      <c r="U10" s="9">
        <v>2024</v>
      </c>
      <c r="V10" s="9" t="s">
        <v>185</v>
      </c>
      <c r="W10" s="9" t="s">
        <v>81</v>
      </c>
      <c r="X10" s="9" t="s">
        <v>78</v>
      </c>
      <c r="Y10" s="9"/>
      <c r="Z10" s="9"/>
      <c r="AA10" s="8"/>
    </row>
    <row r="11" spans="1:27" s="13" customFormat="1" ht="49.5" customHeight="1" x14ac:dyDescent="0.3">
      <c r="A11" s="20" t="s">
        <v>415</v>
      </c>
      <c r="B11" s="60" t="s">
        <v>374</v>
      </c>
      <c r="C11" s="8">
        <v>2</v>
      </c>
      <c r="D11" s="9" t="s">
        <v>96</v>
      </c>
      <c r="E11" s="9" t="s">
        <v>100</v>
      </c>
      <c r="F11" s="9" t="s">
        <v>119</v>
      </c>
      <c r="G11" s="8" t="s">
        <v>24</v>
      </c>
      <c r="H11" s="9"/>
      <c r="I11" s="11">
        <v>20000</v>
      </c>
      <c r="J11" s="11">
        <v>10000</v>
      </c>
      <c r="K11" s="11">
        <v>10000</v>
      </c>
      <c r="L11" s="11">
        <v>0</v>
      </c>
      <c r="M11" s="11">
        <v>0</v>
      </c>
      <c r="N11" s="98">
        <v>0</v>
      </c>
      <c r="O11" s="98">
        <v>0</v>
      </c>
      <c r="P11" s="11">
        <v>5000</v>
      </c>
      <c r="Q11" s="11"/>
      <c r="R11" s="11"/>
      <c r="S11" s="8" t="s">
        <v>967</v>
      </c>
      <c r="T11" s="9">
        <v>2022</v>
      </c>
      <c r="U11" s="9">
        <v>2023</v>
      </c>
      <c r="V11" s="9" t="s">
        <v>185</v>
      </c>
      <c r="W11" s="9" t="s">
        <v>81</v>
      </c>
      <c r="X11" s="9" t="s">
        <v>78</v>
      </c>
      <c r="Y11" s="9"/>
      <c r="Z11" s="9"/>
      <c r="AA11" s="8"/>
    </row>
    <row r="12" spans="1:27" s="27" customFormat="1" ht="64.95" customHeight="1" x14ac:dyDescent="0.3">
      <c r="A12" s="26" t="s">
        <v>416</v>
      </c>
      <c r="B12" s="20" t="s">
        <v>405</v>
      </c>
      <c r="C12" s="20">
        <v>3</v>
      </c>
      <c r="D12" s="19" t="s">
        <v>96</v>
      </c>
      <c r="E12" s="19" t="s">
        <v>100</v>
      </c>
      <c r="F12" s="19" t="s">
        <v>119</v>
      </c>
      <c r="G12" s="20" t="s">
        <v>49</v>
      </c>
      <c r="H12" s="26" t="s">
        <v>952</v>
      </c>
      <c r="I12" s="21">
        <f>SUM(J12:M12)</f>
        <v>30000</v>
      </c>
      <c r="J12" s="21">
        <v>10000</v>
      </c>
      <c r="K12" s="21">
        <v>10000</v>
      </c>
      <c r="L12" s="21">
        <v>0</v>
      </c>
      <c r="M12" s="21">
        <v>10000</v>
      </c>
      <c r="N12" s="21">
        <v>0</v>
      </c>
      <c r="O12" s="21">
        <v>0</v>
      </c>
      <c r="P12" s="11">
        <v>0</v>
      </c>
      <c r="Q12" s="11"/>
      <c r="R12" s="11"/>
      <c r="S12" s="8" t="s">
        <v>631</v>
      </c>
      <c r="T12" s="9">
        <v>2024</v>
      </c>
      <c r="U12" s="9">
        <v>2026</v>
      </c>
      <c r="V12" s="9" t="s">
        <v>156</v>
      </c>
      <c r="W12" s="19" t="s">
        <v>81</v>
      </c>
      <c r="X12" s="19" t="s">
        <v>43</v>
      </c>
      <c r="Y12" s="19"/>
      <c r="Z12" s="19" t="s">
        <v>584</v>
      </c>
      <c r="AA12" s="20"/>
    </row>
    <row r="13" spans="1:27" s="13" customFormat="1" ht="64.2" customHeight="1" x14ac:dyDescent="0.3">
      <c r="A13" s="99" t="s">
        <v>952</v>
      </c>
      <c r="B13" s="73" t="s">
        <v>953</v>
      </c>
      <c r="C13" s="94">
        <v>2</v>
      </c>
      <c r="D13" s="95" t="s">
        <v>96</v>
      </c>
      <c r="E13" s="95" t="s">
        <v>100</v>
      </c>
      <c r="F13" s="95" t="s">
        <v>119</v>
      </c>
      <c r="G13" s="89" t="s">
        <v>49</v>
      </c>
      <c r="H13" s="95"/>
      <c r="I13" s="96">
        <v>5600</v>
      </c>
      <c r="J13" s="96">
        <v>5600</v>
      </c>
      <c r="K13" s="96">
        <v>0</v>
      </c>
      <c r="L13" s="96">
        <v>0</v>
      </c>
      <c r="M13" s="96">
        <v>0</v>
      </c>
      <c r="N13" s="96">
        <v>0</v>
      </c>
      <c r="O13" s="96">
        <v>0</v>
      </c>
      <c r="P13" s="96">
        <v>0</v>
      </c>
      <c r="Q13" s="96">
        <v>9500</v>
      </c>
      <c r="R13" s="96"/>
      <c r="S13" s="89" t="s">
        <v>975</v>
      </c>
      <c r="T13" s="94">
        <v>2024</v>
      </c>
      <c r="U13" s="94">
        <v>2025</v>
      </c>
      <c r="V13" s="95" t="s">
        <v>156</v>
      </c>
      <c r="W13" s="95" t="s">
        <v>81</v>
      </c>
      <c r="X13" s="95" t="s">
        <v>44</v>
      </c>
      <c r="Y13" s="95"/>
      <c r="Z13" s="95"/>
      <c r="AA13" s="89"/>
    </row>
    <row r="14" spans="1:27" s="13" customFormat="1" ht="49.5" customHeight="1" x14ac:dyDescent="0.3">
      <c r="A14" s="9"/>
      <c r="B14" s="8"/>
      <c r="C14" s="8"/>
      <c r="D14" s="9"/>
      <c r="E14" s="9"/>
      <c r="F14" s="9"/>
      <c r="G14" s="8"/>
      <c r="H14" s="9"/>
      <c r="I14" s="11"/>
      <c r="J14" s="11"/>
      <c r="K14" s="11"/>
      <c r="L14" s="11"/>
      <c r="M14" s="11"/>
      <c r="N14" s="11"/>
      <c r="O14" s="11"/>
      <c r="P14" s="11"/>
      <c r="Q14" s="11"/>
      <c r="R14" s="11"/>
      <c r="S14" s="8"/>
      <c r="T14" s="9"/>
      <c r="U14" s="9"/>
      <c r="V14" s="9"/>
      <c r="W14" s="9"/>
      <c r="X14" s="9"/>
      <c r="Y14" s="9"/>
      <c r="Z14" s="9"/>
      <c r="AA14" s="8"/>
    </row>
    <row r="15" spans="1:27" s="13" customFormat="1" ht="56.55" customHeight="1" x14ac:dyDescent="0.3">
      <c r="A15" s="9"/>
      <c r="B15" s="22" t="s">
        <v>259</v>
      </c>
      <c r="C15" s="22"/>
      <c r="D15" s="9" t="s">
        <v>96</v>
      </c>
      <c r="E15" s="9" t="s">
        <v>101</v>
      </c>
      <c r="F15" s="9"/>
      <c r="G15" s="8"/>
      <c r="H15" s="9"/>
      <c r="I15" s="11"/>
      <c r="J15" s="11"/>
      <c r="K15" s="11"/>
      <c r="L15" s="11"/>
      <c r="M15" s="11"/>
      <c r="N15" s="11"/>
      <c r="O15" s="11"/>
      <c r="P15" s="11"/>
      <c r="Q15" s="11"/>
      <c r="R15" s="11"/>
      <c r="S15" s="8"/>
      <c r="T15" s="9"/>
      <c r="U15" s="9"/>
      <c r="V15" s="9"/>
      <c r="W15" s="9"/>
      <c r="X15" s="9"/>
      <c r="Y15" s="9"/>
      <c r="Z15" s="9"/>
      <c r="AA15" s="8"/>
    </row>
    <row r="16" spans="1:27" s="13" customFormat="1" ht="77.099999999999994" customHeight="1" x14ac:dyDescent="0.3">
      <c r="A16" s="26" t="s">
        <v>417</v>
      </c>
      <c r="B16" s="63" t="s">
        <v>626</v>
      </c>
      <c r="C16" s="8">
        <v>1</v>
      </c>
      <c r="D16" s="9" t="s">
        <v>96</v>
      </c>
      <c r="E16" s="9" t="s">
        <v>101</v>
      </c>
      <c r="F16" s="9" t="s">
        <v>19</v>
      </c>
      <c r="G16" s="8" t="s">
        <v>49</v>
      </c>
      <c r="H16" s="9"/>
      <c r="I16" s="11">
        <f>SUM(J16:M16)</f>
        <v>1809781</v>
      </c>
      <c r="J16" s="11">
        <v>723912</v>
      </c>
      <c r="K16" s="11">
        <v>1085869</v>
      </c>
      <c r="L16" s="11">
        <v>0</v>
      </c>
      <c r="M16" s="11">
        <v>0</v>
      </c>
      <c r="N16" s="21">
        <v>804211</v>
      </c>
      <c r="O16" s="21" t="s">
        <v>944</v>
      </c>
      <c r="P16" s="21"/>
      <c r="Q16" s="11"/>
      <c r="R16" s="11"/>
      <c r="S16" s="8" t="s">
        <v>883</v>
      </c>
      <c r="T16" s="9">
        <v>2017</v>
      </c>
      <c r="U16" s="9">
        <v>2022</v>
      </c>
      <c r="V16" s="9" t="s">
        <v>185</v>
      </c>
      <c r="W16" s="9" t="s">
        <v>163</v>
      </c>
      <c r="X16" s="9" t="s">
        <v>78</v>
      </c>
      <c r="Y16" s="9"/>
      <c r="Z16" s="9" t="s">
        <v>625</v>
      </c>
      <c r="AA16" s="8"/>
    </row>
    <row r="17" spans="1:27" s="13" customFormat="1" ht="97.5" customHeight="1" x14ac:dyDescent="0.3">
      <c r="A17" s="26" t="s">
        <v>410</v>
      </c>
      <c r="B17" s="60" t="s">
        <v>162</v>
      </c>
      <c r="C17" s="8">
        <v>3</v>
      </c>
      <c r="D17" s="9" t="s">
        <v>96</v>
      </c>
      <c r="E17" s="9" t="s">
        <v>101</v>
      </c>
      <c r="F17" s="9" t="s">
        <v>19</v>
      </c>
      <c r="G17" s="8" t="s">
        <v>49</v>
      </c>
      <c r="H17" s="9"/>
      <c r="I17" s="11">
        <v>5000000</v>
      </c>
      <c r="J17" s="11">
        <f>I17-K17</f>
        <v>750000</v>
      </c>
      <c r="K17" s="11">
        <f>I17*0.85</f>
        <v>4250000</v>
      </c>
      <c r="L17" s="11">
        <v>0</v>
      </c>
      <c r="M17" s="11">
        <v>0</v>
      </c>
      <c r="N17" s="21">
        <v>10815</v>
      </c>
      <c r="O17" s="21">
        <v>10815</v>
      </c>
      <c r="P17" s="21">
        <v>128621</v>
      </c>
      <c r="Q17" s="11"/>
      <c r="R17" s="11"/>
      <c r="S17" s="8" t="s">
        <v>882</v>
      </c>
      <c r="T17" s="9">
        <v>2024</v>
      </c>
      <c r="U17" s="9">
        <v>2028</v>
      </c>
      <c r="V17" s="9" t="s">
        <v>185</v>
      </c>
      <c r="W17" s="9" t="s">
        <v>94</v>
      </c>
      <c r="X17" s="9" t="s">
        <v>78</v>
      </c>
      <c r="Y17" s="9"/>
      <c r="Z17" s="9" t="s">
        <v>625</v>
      </c>
      <c r="AA17" s="8"/>
    </row>
    <row r="18" spans="1:27" s="13" customFormat="1" ht="100.5" customHeight="1" x14ac:dyDescent="0.3">
      <c r="A18" s="26" t="s">
        <v>750</v>
      </c>
      <c r="B18" s="60" t="s">
        <v>612</v>
      </c>
      <c r="C18" s="8">
        <v>3</v>
      </c>
      <c r="D18" s="9" t="s">
        <v>96</v>
      </c>
      <c r="E18" s="9" t="s">
        <v>101</v>
      </c>
      <c r="F18" s="9" t="s">
        <v>122</v>
      </c>
      <c r="G18" s="8" t="s">
        <v>24</v>
      </c>
      <c r="H18" s="9"/>
      <c r="I18" s="11">
        <v>500000</v>
      </c>
      <c r="J18" s="11">
        <v>100000</v>
      </c>
      <c r="K18" s="11">
        <v>400000</v>
      </c>
      <c r="L18" s="11">
        <v>0</v>
      </c>
      <c r="M18" s="11">
        <v>0</v>
      </c>
      <c r="N18" s="21">
        <v>0</v>
      </c>
      <c r="O18" s="21">
        <v>0</v>
      </c>
      <c r="P18" s="21">
        <v>11520</v>
      </c>
      <c r="Q18" s="11"/>
      <c r="R18" s="11"/>
      <c r="S18" s="8" t="s">
        <v>881</v>
      </c>
      <c r="T18" s="9">
        <v>2023</v>
      </c>
      <c r="U18" s="9">
        <v>2024</v>
      </c>
      <c r="V18" s="9" t="s">
        <v>185</v>
      </c>
      <c r="W18" s="9" t="s">
        <v>152</v>
      </c>
      <c r="X18" s="9" t="s">
        <v>78</v>
      </c>
      <c r="Y18" s="9"/>
      <c r="Z18" s="9" t="s">
        <v>625</v>
      </c>
      <c r="AA18" s="8"/>
    </row>
    <row r="19" spans="1:27" s="13" customFormat="1" ht="84" customHeight="1" x14ac:dyDescent="0.3">
      <c r="A19" s="26" t="s">
        <v>419</v>
      </c>
      <c r="B19" s="60" t="s">
        <v>261</v>
      </c>
      <c r="C19" s="8">
        <v>1</v>
      </c>
      <c r="D19" s="9" t="s">
        <v>96</v>
      </c>
      <c r="E19" s="9" t="s">
        <v>101</v>
      </c>
      <c r="F19" s="9" t="s">
        <v>19</v>
      </c>
      <c r="G19" s="8" t="s">
        <v>49</v>
      </c>
      <c r="H19" s="9"/>
      <c r="I19" s="11">
        <v>300000</v>
      </c>
      <c r="J19" s="11">
        <v>0</v>
      </c>
      <c r="K19" s="11">
        <v>300000</v>
      </c>
      <c r="L19" s="11">
        <v>0</v>
      </c>
      <c r="M19" s="11">
        <v>0</v>
      </c>
      <c r="N19" s="21">
        <v>60000</v>
      </c>
      <c r="O19" s="62"/>
      <c r="P19" s="21">
        <v>60000</v>
      </c>
      <c r="Q19" s="11"/>
      <c r="R19" s="11"/>
      <c r="S19" s="8" t="s">
        <v>946</v>
      </c>
      <c r="T19" s="9">
        <v>2022</v>
      </c>
      <c r="U19" s="9">
        <v>2024</v>
      </c>
      <c r="V19" s="9" t="s">
        <v>150</v>
      </c>
      <c r="W19" s="9" t="s">
        <v>94</v>
      </c>
      <c r="X19" s="9" t="s">
        <v>78</v>
      </c>
      <c r="Y19" s="9"/>
      <c r="Z19" s="9" t="s">
        <v>262</v>
      </c>
      <c r="AA19" s="8"/>
    </row>
    <row r="20" spans="1:27" s="13" customFormat="1" ht="51.6" customHeight="1" x14ac:dyDescent="0.3">
      <c r="A20" s="26" t="s">
        <v>418</v>
      </c>
      <c r="B20" s="8" t="s">
        <v>393</v>
      </c>
      <c r="C20" s="8">
        <v>3</v>
      </c>
      <c r="D20" s="9" t="s">
        <v>96</v>
      </c>
      <c r="E20" s="9" t="s">
        <v>101</v>
      </c>
      <c r="F20" s="9" t="s">
        <v>122</v>
      </c>
      <c r="G20" s="8" t="s">
        <v>24</v>
      </c>
      <c r="H20" s="9"/>
      <c r="I20" s="11">
        <v>450000</v>
      </c>
      <c r="J20" s="11">
        <f>I20-K20</f>
        <v>67500</v>
      </c>
      <c r="K20" s="11">
        <f>I20*0.85</f>
        <v>382500</v>
      </c>
      <c r="L20" s="11">
        <v>0</v>
      </c>
      <c r="M20" s="11">
        <v>0</v>
      </c>
      <c r="N20" s="11">
        <v>0</v>
      </c>
      <c r="O20" s="21">
        <v>0</v>
      </c>
      <c r="P20" s="11">
        <v>0</v>
      </c>
      <c r="Q20" s="11"/>
      <c r="R20" s="11"/>
      <c r="S20" s="8" t="s">
        <v>880</v>
      </c>
      <c r="T20" s="9">
        <v>2024</v>
      </c>
      <c r="U20" s="9">
        <v>2025</v>
      </c>
      <c r="V20" s="9" t="s">
        <v>185</v>
      </c>
      <c r="W20" s="9" t="s">
        <v>172</v>
      </c>
      <c r="X20" s="9" t="s">
        <v>43</v>
      </c>
      <c r="Y20" s="9"/>
      <c r="Z20" s="9"/>
      <c r="AA20" s="8"/>
    </row>
    <row r="21" spans="1:27" s="13" customFormat="1" ht="64.5" customHeight="1" x14ac:dyDescent="0.3">
      <c r="A21" s="26" t="s">
        <v>589</v>
      </c>
      <c r="B21" s="63" t="s">
        <v>629</v>
      </c>
      <c r="C21" s="20">
        <v>1</v>
      </c>
      <c r="D21" s="9" t="s">
        <v>96</v>
      </c>
      <c r="E21" s="9" t="s">
        <v>101</v>
      </c>
      <c r="F21" s="9" t="s">
        <v>122</v>
      </c>
      <c r="G21" s="8" t="s">
        <v>49</v>
      </c>
      <c r="H21" s="9"/>
      <c r="I21" s="11">
        <v>0</v>
      </c>
      <c r="J21" s="11">
        <v>0</v>
      </c>
      <c r="K21" s="11">
        <v>0</v>
      </c>
      <c r="L21" s="11">
        <v>0</v>
      </c>
      <c r="M21" s="11">
        <v>0</v>
      </c>
      <c r="N21" s="21">
        <v>0</v>
      </c>
      <c r="O21" s="21">
        <v>71864</v>
      </c>
      <c r="P21" s="11"/>
      <c r="Q21" s="11"/>
      <c r="R21" s="11"/>
      <c r="S21" s="8" t="s">
        <v>632</v>
      </c>
      <c r="T21" s="9">
        <v>2022</v>
      </c>
      <c r="U21" s="9">
        <v>2023</v>
      </c>
      <c r="V21" s="9" t="s">
        <v>185</v>
      </c>
      <c r="W21" s="9" t="s">
        <v>94</v>
      </c>
      <c r="X21" s="9" t="s">
        <v>77</v>
      </c>
      <c r="Y21" s="9"/>
      <c r="Z21" s="9" t="s">
        <v>848</v>
      </c>
      <c r="AA21" s="8" t="s">
        <v>633</v>
      </c>
    </row>
    <row r="22" spans="1:27" s="13" customFormat="1" ht="102" customHeight="1" x14ac:dyDescent="0.3">
      <c r="A22" s="26" t="s">
        <v>590</v>
      </c>
      <c r="B22" s="63" t="s">
        <v>630</v>
      </c>
      <c r="C22" s="20">
        <v>1</v>
      </c>
      <c r="D22" s="9" t="s">
        <v>96</v>
      </c>
      <c r="E22" s="9" t="s">
        <v>101</v>
      </c>
      <c r="F22" s="9" t="s">
        <v>122</v>
      </c>
      <c r="G22" s="8" t="s">
        <v>49</v>
      </c>
      <c r="H22" s="9"/>
      <c r="I22" s="11">
        <v>159510</v>
      </c>
      <c r="J22" s="11">
        <v>0</v>
      </c>
      <c r="K22" s="11">
        <v>0</v>
      </c>
      <c r="L22" s="11">
        <v>159510</v>
      </c>
      <c r="M22" s="11">
        <v>0</v>
      </c>
      <c r="N22" s="21">
        <v>0</v>
      </c>
      <c r="O22" s="21">
        <v>159510</v>
      </c>
      <c r="P22" s="11"/>
      <c r="Q22" s="11"/>
      <c r="R22" s="11"/>
      <c r="S22" s="8" t="s">
        <v>634</v>
      </c>
      <c r="T22" s="9">
        <v>2022</v>
      </c>
      <c r="U22" s="9">
        <v>2023</v>
      </c>
      <c r="V22" s="9" t="s">
        <v>185</v>
      </c>
      <c r="W22" s="9" t="s">
        <v>94</v>
      </c>
      <c r="X22" s="9" t="s">
        <v>77</v>
      </c>
      <c r="Y22" s="9"/>
      <c r="Z22" s="9" t="s">
        <v>848</v>
      </c>
      <c r="AA22" s="8" t="s">
        <v>633</v>
      </c>
    </row>
    <row r="23" spans="1:27" s="13" customFormat="1" ht="93.45" customHeight="1" x14ac:dyDescent="0.3">
      <c r="A23" s="26" t="s">
        <v>624</v>
      </c>
      <c r="B23" s="60" t="s">
        <v>627</v>
      </c>
      <c r="C23" s="20">
        <v>3</v>
      </c>
      <c r="D23" s="9" t="s">
        <v>96</v>
      </c>
      <c r="E23" s="9" t="s">
        <v>101</v>
      </c>
      <c r="F23" s="9" t="s">
        <v>19</v>
      </c>
      <c r="G23" s="8" t="s">
        <v>49</v>
      </c>
      <c r="H23" s="9"/>
      <c r="I23" s="11">
        <v>60000</v>
      </c>
      <c r="J23" s="11">
        <v>60000</v>
      </c>
      <c r="K23" s="11">
        <v>0</v>
      </c>
      <c r="L23" s="11">
        <v>0</v>
      </c>
      <c r="M23" s="11">
        <v>0</v>
      </c>
      <c r="N23" s="11"/>
      <c r="O23" s="11"/>
      <c r="P23" s="21">
        <v>8500</v>
      </c>
      <c r="Q23" s="11"/>
      <c r="R23" s="11"/>
      <c r="S23" s="8" t="s">
        <v>879</v>
      </c>
      <c r="T23" s="9">
        <v>2023</v>
      </c>
      <c r="U23" s="9">
        <v>2029</v>
      </c>
      <c r="V23" s="9" t="s">
        <v>185</v>
      </c>
      <c r="W23" s="9" t="s">
        <v>94</v>
      </c>
      <c r="X23" s="9" t="s">
        <v>43</v>
      </c>
      <c r="Y23" s="9"/>
      <c r="Z23" s="9"/>
      <c r="AA23" s="8"/>
    </row>
    <row r="24" spans="1:27" s="13" customFormat="1" ht="64.2" customHeight="1" x14ac:dyDescent="0.3">
      <c r="A24" s="100" t="s">
        <v>964</v>
      </c>
      <c r="B24" s="73" t="s">
        <v>965</v>
      </c>
      <c r="C24" s="94">
        <v>3</v>
      </c>
      <c r="D24" s="95" t="s">
        <v>96</v>
      </c>
      <c r="E24" s="95" t="s">
        <v>101</v>
      </c>
      <c r="F24" s="95" t="s">
        <v>19</v>
      </c>
      <c r="G24" s="89" t="s">
        <v>58</v>
      </c>
      <c r="H24" s="95"/>
      <c r="I24" s="96">
        <v>20000</v>
      </c>
      <c r="J24" s="96">
        <v>2000</v>
      </c>
      <c r="K24" s="96">
        <v>18000</v>
      </c>
      <c r="L24" s="96">
        <v>0</v>
      </c>
      <c r="M24" s="96">
        <v>0</v>
      </c>
      <c r="N24" s="96">
        <v>0</v>
      </c>
      <c r="O24" s="96">
        <v>0</v>
      </c>
      <c r="P24" s="96">
        <v>3600</v>
      </c>
      <c r="Q24" s="96">
        <v>16400</v>
      </c>
      <c r="R24" s="96"/>
      <c r="S24" s="89" t="s">
        <v>966</v>
      </c>
      <c r="T24" s="94">
        <v>2023</v>
      </c>
      <c r="U24" s="94">
        <v>2024</v>
      </c>
      <c r="V24" s="95" t="s">
        <v>185</v>
      </c>
      <c r="W24" s="95" t="s">
        <v>165</v>
      </c>
      <c r="X24" s="95" t="s">
        <v>44</v>
      </c>
      <c r="Y24" s="95"/>
      <c r="Z24" s="95" t="s">
        <v>257</v>
      </c>
      <c r="AA24" s="89"/>
    </row>
    <row r="25" spans="1:27" s="13" customFormat="1" ht="64.2" customHeight="1" x14ac:dyDescent="0.3">
      <c r="A25" s="101" t="s">
        <v>1032</v>
      </c>
      <c r="B25" s="73" t="s">
        <v>1033</v>
      </c>
      <c r="C25" s="94">
        <v>3</v>
      </c>
      <c r="D25" s="95" t="s">
        <v>96</v>
      </c>
      <c r="E25" s="95" t="s">
        <v>101</v>
      </c>
      <c r="F25" s="95" t="s">
        <v>122</v>
      </c>
      <c r="G25" s="89" t="s">
        <v>24</v>
      </c>
      <c r="H25" s="95"/>
      <c r="I25" s="96">
        <v>20000</v>
      </c>
      <c r="J25" s="96">
        <v>10000</v>
      </c>
      <c r="K25" s="96">
        <v>0</v>
      </c>
      <c r="L25" s="96">
        <v>6000</v>
      </c>
      <c r="M25" s="96">
        <v>0</v>
      </c>
      <c r="N25" s="96">
        <v>0</v>
      </c>
      <c r="O25" s="96">
        <v>1740</v>
      </c>
      <c r="P25" s="96">
        <v>8290</v>
      </c>
      <c r="Q25" s="96">
        <v>5000</v>
      </c>
      <c r="R25" s="96">
        <v>4970</v>
      </c>
      <c r="S25" s="89" t="s">
        <v>1034</v>
      </c>
      <c r="T25" s="94">
        <v>2022</v>
      </c>
      <c r="U25" s="94">
        <v>2025</v>
      </c>
      <c r="V25" s="95" t="s">
        <v>185</v>
      </c>
      <c r="W25" s="95" t="s">
        <v>174</v>
      </c>
      <c r="X25" s="95" t="s">
        <v>78</v>
      </c>
      <c r="Y25" s="95"/>
      <c r="Z25" s="95" t="s">
        <v>1035</v>
      </c>
      <c r="AA25" s="89"/>
    </row>
    <row r="26" spans="1:27" s="13" customFormat="1" ht="49.5" customHeight="1" x14ac:dyDescent="0.3">
      <c r="A26" s="25"/>
      <c r="B26" s="8"/>
      <c r="C26" s="8"/>
      <c r="D26" s="9"/>
      <c r="E26" s="9"/>
      <c r="F26" s="9"/>
      <c r="G26" s="8"/>
      <c r="H26" s="9"/>
      <c r="I26" s="11"/>
      <c r="J26" s="11"/>
      <c r="K26" s="11"/>
      <c r="L26" s="11"/>
      <c r="M26" s="11"/>
      <c r="N26" s="11"/>
      <c r="O26" s="11"/>
      <c r="P26" s="11"/>
      <c r="Q26" s="11"/>
      <c r="R26" s="11"/>
      <c r="S26" s="8"/>
      <c r="T26" s="9"/>
      <c r="U26" s="9"/>
      <c r="V26" s="9"/>
      <c r="W26" s="9"/>
      <c r="X26" s="9"/>
      <c r="Y26" s="9"/>
      <c r="Z26" s="9"/>
      <c r="AA26" s="8"/>
    </row>
    <row r="27" spans="1:27" s="13" customFormat="1" ht="59.1" customHeight="1" x14ac:dyDescent="0.3">
      <c r="A27" s="9"/>
      <c r="B27" s="22" t="s">
        <v>260</v>
      </c>
      <c r="C27" s="22"/>
      <c r="D27" s="9" t="s">
        <v>96</v>
      </c>
      <c r="E27" s="9" t="s">
        <v>102</v>
      </c>
      <c r="F27" s="9"/>
      <c r="G27" s="8"/>
      <c r="H27" s="9"/>
      <c r="I27" s="12"/>
      <c r="J27" s="9"/>
      <c r="K27" s="9"/>
      <c r="L27" s="9"/>
      <c r="M27" s="9"/>
      <c r="N27" s="11"/>
      <c r="O27" s="11"/>
      <c r="P27" s="11"/>
      <c r="Q27" s="11"/>
      <c r="R27" s="11"/>
      <c r="S27" s="8"/>
      <c r="T27" s="9"/>
      <c r="U27" s="9"/>
      <c r="V27" s="9"/>
      <c r="W27" s="8"/>
      <c r="X27" s="8"/>
      <c r="Y27" s="8"/>
      <c r="Z27" s="8"/>
      <c r="AA27" s="8"/>
    </row>
    <row r="28" spans="1:27" s="13" customFormat="1" ht="59.1" customHeight="1" x14ac:dyDescent="0.3">
      <c r="A28" s="102" t="s">
        <v>420</v>
      </c>
      <c r="B28" s="70" t="s">
        <v>190</v>
      </c>
      <c r="C28" s="70">
        <v>2</v>
      </c>
      <c r="D28" s="71" t="s">
        <v>96</v>
      </c>
      <c r="E28" s="71" t="s">
        <v>102</v>
      </c>
      <c r="F28" s="71" t="s">
        <v>21</v>
      </c>
      <c r="G28" s="70" t="s">
        <v>24</v>
      </c>
      <c r="H28" s="71"/>
      <c r="I28" s="85">
        <v>12000000</v>
      </c>
      <c r="J28" s="85">
        <f>I28-K28</f>
        <v>1800000</v>
      </c>
      <c r="K28" s="85">
        <f>I28*0.85</f>
        <v>10200000</v>
      </c>
      <c r="L28" s="72">
        <v>0</v>
      </c>
      <c r="M28" s="72">
        <v>0</v>
      </c>
      <c r="N28" s="72">
        <v>0</v>
      </c>
      <c r="O28" s="72">
        <v>0</v>
      </c>
      <c r="P28" s="72">
        <v>0</v>
      </c>
      <c r="Q28" s="72"/>
      <c r="R28" s="72"/>
      <c r="S28" s="70" t="s">
        <v>192</v>
      </c>
      <c r="T28" s="71">
        <v>2023</v>
      </c>
      <c r="U28" s="71">
        <v>2026</v>
      </c>
      <c r="V28" s="71" t="s">
        <v>185</v>
      </c>
      <c r="W28" s="71" t="s">
        <v>196</v>
      </c>
      <c r="X28" s="71" t="s">
        <v>44</v>
      </c>
      <c r="Y28" s="71"/>
      <c r="Z28" s="71" t="s">
        <v>263</v>
      </c>
      <c r="AA28" s="70"/>
    </row>
    <row r="29" spans="1:27" s="13" customFormat="1" ht="87" customHeight="1" x14ac:dyDescent="0.3">
      <c r="A29" s="26" t="s">
        <v>421</v>
      </c>
      <c r="B29" s="60" t="s">
        <v>635</v>
      </c>
      <c r="C29" s="8">
        <v>1</v>
      </c>
      <c r="D29" s="9" t="s">
        <v>96</v>
      </c>
      <c r="E29" s="9" t="s">
        <v>102</v>
      </c>
      <c r="F29" s="9" t="s">
        <v>21</v>
      </c>
      <c r="G29" s="8" t="s">
        <v>27</v>
      </c>
      <c r="H29" s="48"/>
      <c r="I29" s="11">
        <v>482241.69</v>
      </c>
      <c r="J29" s="11">
        <v>89336.27</v>
      </c>
      <c r="K29" s="11">
        <v>0</v>
      </c>
      <c r="L29" s="11">
        <v>392905.42</v>
      </c>
      <c r="M29" s="11">
        <v>0</v>
      </c>
      <c r="N29" s="21">
        <f>I29</f>
        <v>482241.69</v>
      </c>
      <c r="O29" s="21">
        <v>303323</v>
      </c>
      <c r="P29" s="21">
        <v>35109</v>
      </c>
      <c r="Q29" s="11"/>
      <c r="R29" s="11"/>
      <c r="S29" s="8" t="s">
        <v>265</v>
      </c>
      <c r="T29" s="9">
        <v>2022</v>
      </c>
      <c r="U29" s="86">
        <v>2024</v>
      </c>
      <c r="V29" s="9" t="s">
        <v>185</v>
      </c>
      <c r="W29" s="9" t="s">
        <v>225</v>
      </c>
      <c r="X29" s="9" t="s">
        <v>78</v>
      </c>
      <c r="Y29" s="9"/>
      <c r="Z29" s="9" t="s">
        <v>266</v>
      </c>
      <c r="AA29" s="8" t="s">
        <v>246</v>
      </c>
    </row>
    <row r="30" spans="1:27" s="13" customFormat="1" ht="73.05" customHeight="1" x14ac:dyDescent="0.3">
      <c r="A30" s="26" t="s">
        <v>409</v>
      </c>
      <c r="B30" s="8" t="s">
        <v>636</v>
      </c>
      <c r="C30" s="8">
        <v>2</v>
      </c>
      <c r="D30" s="9" t="s">
        <v>96</v>
      </c>
      <c r="E30" s="9" t="s">
        <v>102</v>
      </c>
      <c r="F30" s="9" t="s">
        <v>21</v>
      </c>
      <c r="G30" s="8" t="s">
        <v>27</v>
      </c>
      <c r="H30" s="9"/>
      <c r="I30" s="11">
        <v>1500000</v>
      </c>
      <c r="J30" s="11">
        <f>I30-K30</f>
        <v>540000</v>
      </c>
      <c r="K30" s="11">
        <f>I257*0.8</f>
        <v>960000</v>
      </c>
      <c r="L30" s="11">
        <v>0</v>
      </c>
      <c r="M30" s="11">
        <v>0</v>
      </c>
      <c r="N30" s="21">
        <v>0</v>
      </c>
      <c r="O30" s="21">
        <v>0</v>
      </c>
      <c r="P30" s="21">
        <v>0</v>
      </c>
      <c r="Q30" s="11"/>
      <c r="R30" s="11"/>
      <c r="S30" s="8" t="s">
        <v>270</v>
      </c>
      <c r="T30" s="86">
        <v>2024</v>
      </c>
      <c r="U30" s="86">
        <v>2026</v>
      </c>
      <c r="V30" s="9" t="s">
        <v>185</v>
      </c>
      <c r="W30" s="9" t="s">
        <v>225</v>
      </c>
      <c r="X30" s="9" t="s">
        <v>43</v>
      </c>
      <c r="Y30" s="9"/>
      <c r="Z30" s="9" t="s">
        <v>263</v>
      </c>
      <c r="AA30" s="8"/>
    </row>
    <row r="31" spans="1:27" s="13" customFormat="1" ht="59.1" customHeight="1" x14ac:dyDescent="0.3">
      <c r="A31" s="26" t="s">
        <v>422</v>
      </c>
      <c r="B31" s="60" t="s">
        <v>191</v>
      </c>
      <c r="C31" s="8">
        <v>3</v>
      </c>
      <c r="D31" s="9" t="s">
        <v>96</v>
      </c>
      <c r="E31" s="9" t="s">
        <v>102</v>
      </c>
      <c r="F31" s="9" t="s">
        <v>21</v>
      </c>
      <c r="G31" s="8" t="s">
        <v>24</v>
      </c>
      <c r="H31" s="9"/>
      <c r="I31" s="21">
        <v>3000000</v>
      </c>
      <c r="J31" s="11">
        <f>I31-K31</f>
        <v>450000</v>
      </c>
      <c r="K31" s="11">
        <f>I31*0.85</f>
        <v>2550000</v>
      </c>
      <c r="L31" s="11">
        <v>0</v>
      </c>
      <c r="M31" s="11">
        <v>0</v>
      </c>
      <c r="N31" s="21">
        <v>8500</v>
      </c>
      <c r="O31" s="21">
        <v>8500</v>
      </c>
      <c r="P31" s="21">
        <v>19287</v>
      </c>
      <c r="Q31" s="11"/>
      <c r="R31" s="11"/>
      <c r="S31" s="8" t="s">
        <v>264</v>
      </c>
      <c r="T31" s="19">
        <v>2023</v>
      </c>
      <c r="U31" s="19">
        <v>2026</v>
      </c>
      <c r="V31" s="9" t="s">
        <v>185</v>
      </c>
      <c r="W31" s="9" t="s">
        <v>196</v>
      </c>
      <c r="X31" s="9" t="s">
        <v>78</v>
      </c>
      <c r="Y31" s="9"/>
      <c r="Z31" s="9" t="s">
        <v>263</v>
      </c>
      <c r="AA31" s="8"/>
    </row>
    <row r="32" spans="1:27" s="13" customFormat="1" ht="66" customHeight="1" x14ac:dyDescent="0.3">
      <c r="A32" s="26" t="s">
        <v>423</v>
      </c>
      <c r="B32" s="20" t="s">
        <v>222</v>
      </c>
      <c r="C32" s="8">
        <v>2</v>
      </c>
      <c r="D32" s="9" t="s">
        <v>96</v>
      </c>
      <c r="E32" s="9" t="s">
        <v>102</v>
      </c>
      <c r="F32" s="9" t="s">
        <v>21</v>
      </c>
      <c r="G32" s="8" t="s">
        <v>27</v>
      </c>
      <c r="H32" s="9"/>
      <c r="I32" s="11">
        <v>850000</v>
      </c>
      <c r="J32" s="11">
        <v>100000</v>
      </c>
      <c r="K32" s="11">
        <v>650000</v>
      </c>
      <c r="L32" s="11">
        <v>0</v>
      </c>
      <c r="M32" s="11">
        <v>100000</v>
      </c>
      <c r="N32" s="21">
        <v>0</v>
      </c>
      <c r="O32" s="21">
        <v>0</v>
      </c>
      <c r="P32" s="21">
        <v>0</v>
      </c>
      <c r="Q32" s="11"/>
      <c r="R32" s="11"/>
      <c r="S32" s="8" t="s">
        <v>223</v>
      </c>
      <c r="T32" s="86">
        <v>2024</v>
      </c>
      <c r="U32" s="86">
        <v>2026</v>
      </c>
      <c r="V32" s="9" t="s">
        <v>185</v>
      </c>
      <c r="W32" s="9" t="s">
        <v>225</v>
      </c>
      <c r="X32" s="9" t="s">
        <v>43</v>
      </c>
      <c r="Y32" s="9"/>
      <c r="Z32" s="9" t="s">
        <v>267</v>
      </c>
      <c r="AA32" s="8"/>
    </row>
    <row r="33" spans="1:27" s="13" customFormat="1" ht="62.55" customHeight="1" x14ac:dyDescent="0.3">
      <c r="A33" s="26" t="s">
        <v>424</v>
      </c>
      <c r="B33" s="20" t="s">
        <v>792</v>
      </c>
      <c r="C33" s="20">
        <v>2</v>
      </c>
      <c r="D33" s="9" t="s">
        <v>96</v>
      </c>
      <c r="E33" s="9" t="s">
        <v>102</v>
      </c>
      <c r="F33" s="9" t="s">
        <v>20</v>
      </c>
      <c r="G33" s="8" t="s">
        <v>27</v>
      </c>
      <c r="H33" s="9"/>
      <c r="I33" s="11">
        <v>700000</v>
      </c>
      <c r="J33" s="11">
        <v>100000</v>
      </c>
      <c r="K33" s="11">
        <v>600000</v>
      </c>
      <c r="L33" s="11">
        <v>0</v>
      </c>
      <c r="M33" s="11">
        <v>0</v>
      </c>
      <c r="N33" s="21">
        <v>0</v>
      </c>
      <c r="O33" s="21">
        <v>0</v>
      </c>
      <c r="P33" s="21">
        <v>0</v>
      </c>
      <c r="Q33" s="11"/>
      <c r="R33" s="11"/>
      <c r="S33" s="8" t="s">
        <v>268</v>
      </c>
      <c r="T33" s="9">
        <v>2024</v>
      </c>
      <c r="U33" s="9">
        <v>2026</v>
      </c>
      <c r="V33" s="9" t="s">
        <v>185</v>
      </c>
      <c r="W33" s="9" t="s">
        <v>225</v>
      </c>
      <c r="X33" s="9" t="s">
        <v>44</v>
      </c>
      <c r="Y33" s="9"/>
      <c r="Z33" s="8" t="s">
        <v>269</v>
      </c>
      <c r="AA33" s="8" t="s">
        <v>246</v>
      </c>
    </row>
    <row r="34" spans="1:27" s="27" customFormat="1" ht="62.55" customHeight="1" x14ac:dyDescent="0.3">
      <c r="A34" s="26" t="s">
        <v>425</v>
      </c>
      <c r="B34" s="20" t="s">
        <v>592</v>
      </c>
      <c r="C34" s="20">
        <v>3</v>
      </c>
      <c r="D34" s="19" t="s">
        <v>96</v>
      </c>
      <c r="E34" s="19" t="s">
        <v>102</v>
      </c>
      <c r="F34" s="19" t="s">
        <v>20</v>
      </c>
      <c r="G34" s="20" t="s">
        <v>27</v>
      </c>
      <c r="H34" s="19"/>
      <c r="I34" s="21">
        <v>70000</v>
      </c>
      <c r="J34" s="21">
        <f>I34-K34</f>
        <v>10500</v>
      </c>
      <c r="K34" s="21">
        <f>I34*0.85</f>
        <v>59500</v>
      </c>
      <c r="L34" s="21">
        <v>0</v>
      </c>
      <c r="M34" s="21">
        <v>0</v>
      </c>
      <c r="N34" s="21">
        <v>0</v>
      </c>
      <c r="O34" s="21">
        <v>0</v>
      </c>
      <c r="P34" s="21">
        <v>0</v>
      </c>
      <c r="Q34" s="11"/>
      <c r="R34" s="11"/>
      <c r="S34" s="8" t="s">
        <v>330</v>
      </c>
      <c r="T34" s="9">
        <v>2024</v>
      </c>
      <c r="U34" s="9">
        <v>2026</v>
      </c>
      <c r="V34" s="9" t="s">
        <v>185</v>
      </c>
      <c r="W34" s="19" t="s">
        <v>225</v>
      </c>
      <c r="X34" s="19" t="s">
        <v>44</v>
      </c>
      <c r="Y34" s="19"/>
      <c r="Z34" s="19"/>
      <c r="AA34" s="20"/>
    </row>
    <row r="35" spans="1:27" s="13" customFormat="1" ht="59.55" customHeight="1" x14ac:dyDescent="0.3">
      <c r="A35" s="26" t="s">
        <v>426</v>
      </c>
      <c r="B35" s="63" t="s">
        <v>239</v>
      </c>
      <c r="C35" s="8">
        <v>1</v>
      </c>
      <c r="D35" s="9" t="s">
        <v>96</v>
      </c>
      <c r="E35" s="9" t="s">
        <v>102</v>
      </c>
      <c r="F35" s="9" t="s">
        <v>20</v>
      </c>
      <c r="G35" s="8" t="s">
        <v>65</v>
      </c>
      <c r="H35" s="9"/>
      <c r="I35" s="11">
        <v>21000</v>
      </c>
      <c r="J35" s="11">
        <v>14000</v>
      </c>
      <c r="K35" s="11">
        <v>7000</v>
      </c>
      <c r="L35" s="11">
        <v>0</v>
      </c>
      <c r="M35" s="11">
        <v>0</v>
      </c>
      <c r="N35" s="21">
        <v>21000</v>
      </c>
      <c r="O35" s="21">
        <v>9737.35</v>
      </c>
      <c r="P35" s="21"/>
      <c r="Q35" s="11"/>
      <c r="R35" s="11"/>
      <c r="S35" s="8" t="s">
        <v>240</v>
      </c>
      <c r="T35" s="9">
        <v>2022</v>
      </c>
      <c r="U35" s="9">
        <v>2022</v>
      </c>
      <c r="V35" s="9" t="s">
        <v>185</v>
      </c>
      <c r="W35" s="9" t="s">
        <v>156</v>
      </c>
      <c r="X35" s="9" t="s">
        <v>77</v>
      </c>
      <c r="Y35" s="9"/>
      <c r="Z35" s="9" t="s">
        <v>271</v>
      </c>
      <c r="AA35" s="8"/>
    </row>
    <row r="36" spans="1:27" s="13" customFormat="1" ht="55.5" customHeight="1" x14ac:dyDescent="0.3">
      <c r="A36" s="26" t="s">
        <v>427</v>
      </c>
      <c r="B36" s="8" t="s">
        <v>272</v>
      </c>
      <c r="C36" s="8">
        <v>3</v>
      </c>
      <c r="D36" s="9" t="s">
        <v>96</v>
      </c>
      <c r="E36" s="9" t="s">
        <v>102</v>
      </c>
      <c r="F36" s="9" t="s">
        <v>20</v>
      </c>
      <c r="G36" s="8" t="s">
        <v>49</v>
      </c>
      <c r="H36" s="9"/>
      <c r="I36" s="11">
        <v>160000</v>
      </c>
      <c r="J36" s="11">
        <f>I36-K36</f>
        <v>24000</v>
      </c>
      <c r="K36" s="11">
        <f>I36*0.85</f>
        <v>136000</v>
      </c>
      <c r="L36" s="11">
        <v>0</v>
      </c>
      <c r="M36" s="11">
        <v>0</v>
      </c>
      <c r="N36" s="11">
        <v>0</v>
      </c>
      <c r="O36" s="11">
        <v>0</v>
      </c>
      <c r="P36" s="11">
        <v>0</v>
      </c>
      <c r="Q36" s="11"/>
      <c r="R36" s="11"/>
      <c r="S36" s="8" t="s">
        <v>273</v>
      </c>
      <c r="T36" s="86">
        <v>2024</v>
      </c>
      <c r="U36" s="86">
        <v>2025</v>
      </c>
      <c r="V36" s="9" t="s">
        <v>154</v>
      </c>
      <c r="W36" s="9"/>
      <c r="X36" s="9" t="s">
        <v>43</v>
      </c>
      <c r="Y36" s="9"/>
      <c r="Z36" s="9" t="s">
        <v>263</v>
      </c>
      <c r="AA36" s="8"/>
    </row>
    <row r="37" spans="1:27" s="13" customFormat="1" ht="62.55" customHeight="1" x14ac:dyDescent="0.3">
      <c r="A37" s="26" t="s">
        <v>428</v>
      </c>
      <c r="B37" s="60" t="s">
        <v>193</v>
      </c>
      <c r="C37" s="8">
        <v>3</v>
      </c>
      <c r="D37" s="9" t="s">
        <v>96</v>
      </c>
      <c r="E37" s="9" t="s">
        <v>102</v>
      </c>
      <c r="F37" s="9" t="s">
        <v>22</v>
      </c>
      <c r="G37" s="8" t="s">
        <v>24</v>
      </c>
      <c r="H37" s="9"/>
      <c r="I37" s="11">
        <v>1400000</v>
      </c>
      <c r="J37" s="11">
        <v>200000</v>
      </c>
      <c r="K37" s="11">
        <v>1200000</v>
      </c>
      <c r="L37" s="11">
        <v>0</v>
      </c>
      <c r="M37" s="11">
        <v>0</v>
      </c>
      <c r="N37" s="21">
        <v>5129</v>
      </c>
      <c r="O37" s="21">
        <v>5129</v>
      </c>
      <c r="P37" s="21">
        <v>35000</v>
      </c>
      <c r="Q37" s="21"/>
      <c r="R37" s="21"/>
      <c r="S37" s="8" t="s">
        <v>194</v>
      </c>
      <c r="T37" s="9">
        <v>2023</v>
      </c>
      <c r="U37" s="9">
        <v>2024</v>
      </c>
      <c r="V37" s="9" t="s">
        <v>185</v>
      </c>
      <c r="W37" s="9" t="s">
        <v>155</v>
      </c>
      <c r="X37" s="9" t="s">
        <v>78</v>
      </c>
      <c r="Y37" s="9"/>
      <c r="Z37" s="9" t="s">
        <v>637</v>
      </c>
      <c r="AA37" s="8"/>
    </row>
    <row r="38" spans="1:27" s="13" customFormat="1" ht="62.55" customHeight="1" x14ac:dyDescent="0.3">
      <c r="A38" s="26" t="s">
        <v>429</v>
      </c>
      <c r="B38" s="60" t="s">
        <v>251</v>
      </c>
      <c r="C38" s="8">
        <v>2</v>
      </c>
      <c r="D38" s="9" t="s">
        <v>96</v>
      </c>
      <c r="E38" s="9" t="s">
        <v>102</v>
      </c>
      <c r="F38" s="9" t="s">
        <v>22</v>
      </c>
      <c r="G38" s="8" t="s">
        <v>58</v>
      </c>
      <c r="H38" s="9"/>
      <c r="I38" s="11">
        <f>SUM(J38:M38)</f>
        <v>50000</v>
      </c>
      <c r="J38" s="11">
        <v>0</v>
      </c>
      <c r="K38" s="11">
        <v>0</v>
      </c>
      <c r="L38" s="11">
        <v>0</v>
      </c>
      <c r="M38" s="11">
        <v>50000</v>
      </c>
      <c r="N38" s="21">
        <v>25000</v>
      </c>
      <c r="O38" s="21">
        <v>25000</v>
      </c>
      <c r="P38" s="21">
        <v>20000</v>
      </c>
      <c r="Q38" s="21"/>
      <c r="R38" s="21"/>
      <c r="S38" s="8" t="s">
        <v>853</v>
      </c>
      <c r="T38" s="9">
        <v>2022</v>
      </c>
      <c r="U38" s="9">
        <v>2024</v>
      </c>
      <c r="V38" s="9" t="s">
        <v>156</v>
      </c>
      <c r="W38" s="9" t="s">
        <v>81</v>
      </c>
      <c r="X38" s="9" t="s">
        <v>78</v>
      </c>
      <c r="Y38" s="9"/>
      <c r="Z38" s="9"/>
      <c r="AA38" s="8"/>
    </row>
    <row r="39" spans="1:27" s="13" customFormat="1" ht="66" customHeight="1" x14ac:dyDescent="0.3">
      <c r="A39" s="26" t="s">
        <v>430</v>
      </c>
      <c r="B39" s="8" t="s">
        <v>614</v>
      </c>
      <c r="C39" s="8">
        <v>3</v>
      </c>
      <c r="D39" s="9" t="s">
        <v>96</v>
      </c>
      <c r="E39" s="9" t="s">
        <v>102</v>
      </c>
      <c r="F39" s="9" t="s">
        <v>22</v>
      </c>
      <c r="G39" s="8" t="s">
        <v>27</v>
      </c>
      <c r="H39" s="9"/>
      <c r="I39" s="11">
        <v>30000</v>
      </c>
      <c r="J39" s="11">
        <v>10000</v>
      </c>
      <c r="K39" s="11">
        <v>20000</v>
      </c>
      <c r="L39" s="11">
        <v>0</v>
      </c>
      <c r="M39" s="11">
        <v>0</v>
      </c>
      <c r="N39" s="21">
        <v>0</v>
      </c>
      <c r="O39" s="21">
        <v>0</v>
      </c>
      <c r="P39" s="21">
        <v>0</v>
      </c>
      <c r="Q39" s="21"/>
      <c r="R39" s="21"/>
      <c r="S39" s="8" t="s">
        <v>613</v>
      </c>
      <c r="T39" s="9">
        <v>2024</v>
      </c>
      <c r="U39" s="9">
        <v>2025</v>
      </c>
      <c r="V39" s="9" t="s">
        <v>225</v>
      </c>
      <c r="W39" s="9" t="s">
        <v>155</v>
      </c>
      <c r="X39" s="9" t="s">
        <v>43</v>
      </c>
      <c r="Y39" s="9"/>
      <c r="Z39" s="9"/>
      <c r="AA39" s="8"/>
    </row>
    <row r="40" spans="1:27" s="27" customFormat="1" ht="66" customHeight="1" x14ac:dyDescent="0.3">
      <c r="A40" s="26" t="s">
        <v>431</v>
      </c>
      <c r="B40" s="8" t="s">
        <v>401</v>
      </c>
      <c r="C40" s="20">
        <v>3</v>
      </c>
      <c r="D40" s="19" t="s">
        <v>96</v>
      </c>
      <c r="E40" s="19" t="s">
        <v>102</v>
      </c>
      <c r="F40" s="19" t="s">
        <v>22</v>
      </c>
      <c r="G40" s="20" t="s">
        <v>49</v>
      </c>
      <c r="H40" s="19"/>
      <c r="I40" s="21">
        <v>50000</v>
      </c>
      <c r="J40" s="21">
        <f>I40-K40</f>
        <v>7500</v>
      </c>
      <c r="K40" s="21">
        <f>I40*0.85</f>
        <v>42500</v>
      </c>
      <c r="L40" s="21">
        <v>0</v>
      </c>
      <c r="M40" s="21">
        <v>0</v>
      </c>
      <c r="N40" s="21">
        <v>0</v>
      </c>
      <c r="O40" s="21">
        <v>0</v>
      </c>
      <c r="P40" s="21">
        <v>0</v>
      </c>
      <c r="Q40" s="21"/>
      <c r="R40" s="21"/>
      <c r="S40" s="8" t="s">
        <v>403</v>
      </c>
      <c r="T40" s="86">
        <v>2024</v>
      </c>
      <c r="U40" s="9">
        <v>2026</v>
      </c>
      <c r="V40" s="9" t="s">
        <v>185</v>
      </c>
      <c r="W40" s="19" t="s">
        <v>155</v>
      </c>
      <c r="X40" s="19" t="s">
        <v>43</v>
      </c>
      <c r="Y40" s="19"/>
      <c r="Z40" s="19"/>
      <c r="AA40" s="20"/>
    </row>
    <row r="41" spans="1:27" s="27" customFormat="1" ht="66" customHeight="1" x14ac:dyDescent="0.3">
      <c r="A41" s="26" t="s">
        <v>432</v>
      </c>
      <c r="B41" s="8" t="s">
        <v>588</v>
      </c>
      <c r="C41" s="20">
        <v>3</v>
      </c>
      <c r="D41" s="19" t="s">
        <v>96</v>
      </c>
      <c r="E41" s="19" t="s">
        <v>102</v>
      </c>
      <c r="F41" s="19" t="s">
        <v>22</v>
      </c>
      <c r="G41" s="20" t="s">
        <v>49</v>
      </c>
      <c r="H41" s="19"/>
      <c r="I41" s="21">
        <v>50000</v>
      </c>
      <c r="J41" s="21">
        <f>I41-M41-K41</f>
        <v>3750</v>
      </c>
      <c r="K41" s="21">
        <f>(I41-M41)*0.85</f>
        <v>21250</v>
      </c>
      <c r="L41" s="21">
        <v>0</v>
      </c>
      <c r="M41" s="21">
        <v>25000</v>
      </c>
      <c r="N41" s="21">
        <v>0</v>
      </c>
      <c r="O41" s="21">
        <v>0</v>
      </c>
      <c r="P41" s="21">
        <v>0</v>
      </c>
      <c r="Q41" s="21"/>
      <c r="R41" s="21"/>
      <c r="S41" s="8" t="s">
        <v>402</v>
      </c>
      <c r="T41" s="86">
        <v>2024</v>
      </c>
      <c r="U41" s="9">
        <v>2026</v>
      </c>
      <c r="V41" s="9" t="s">
        <v>196</v>
      </c>
      <c r="W41" s="19" t="s">
        <v>155</v>
      </c>
      <c r="X41" s="19" t="s">
        <v>43</v>
      </c>
      <c r="Y41" s="19"/>
      <c r="Z41" s="19"/>
      <c r="AA41" s="20"/>
    </row>
    <row r="42" spans="1:27" s="27" customFormat="1" ht="66" customHeight="1" x14ac:dyDescent="0.3">
      <c r="A42" s="26" t="s">
        <v>849</v>
      </c>
      <c r="B42" s="60" t="s">
        <v>850</v>
      </c>
      <c r="C42" s="20">
        <v>2</v>
      </c>
      <c r="D42" s="19" t="s">
        <v>96</v>
      </c>
      <c r="E42" s="19" t="s">
        <v>102</v>
      </c>
      <c r="F42" s="19" t="s">
        <v>22</v>
      </c>
      <c r="G42" s="20" t="s">
        <v>58</v>
      </c>
      <c r="H42" s="19"/>
      <c r="I42" s="21">
        <v>75000</v>
      </c>
      <c r="J42" s="21">
        <f>I42</f>
        <v>75000</v>
      </c>
      <c r="K42" s="21">
        <v>0</v>
      </c>
      <c r="L42" s="21">
        <v>0</v>
      </c>
      <c r="M42" s="21">
        <v>0</v>
      </c>
      <c r="N42" s="21">
        <v>1000</v>
      </c>
      <c r="O42" s="21">
        <v>1000</v>
      </c>
      <c r="P42" s="21">
        <v>40000</v>
      </c>
      <c r="Q42" s="21"/>
      <c r="R42" s="21"/>
      <c r="S42" s="8" t="s">
        <v>878</v>
      </c>
      <c r="T42" s="9">
        <v>2022</v>
      </c>
      <c r="U42" s="9">
        <v>2024</v>
      </c>
      <c r="V42" s="9" t="s">
        <v>156</v>
      </c>
      <c r="W42" s="19"/>
      <c r="X42" s="19" t="s">
        <v>78</v>
      </c>
      <c r="Y42" s="19"/>
      <c r="Z42" s="19"/>
      <c r="AA42" s="20"/>
    </row>
    <row r="43" spans="1:27" s="13" customFormat="1" ht="64.2" customHeight="1" x14ac:dyDescent="0.3">
      <c r="A43" s="100" t="s">
        <v>949</v>
      </c>
      <c r="B43" s="73" t="s">
        <v>950</v>
      </c>
      <c r="C43" s="94">
        <v>3</v>
      </c>
      <c r="D43" s="95" t="s">
        <v>96</v>
      </c>
      <c r="E43" s="95" t="s">
        <v>102</v>
      </c>
      <c r="F43" s="95" t="s">
        <v>22</v>
      </c>
      <c r="G43" s="89" t="s">
        <v>24</v>
      </c>
      <c r="H43" s="95"/>
      <c r="I43" s="96">
        <v>600000</v>
      </c>
      <c r="J43" s="96">
        <v>200000</v>
      </c>
      <c r="K43" s="96">
        <v>400000</v>
      </c>
      <c r="L43" s="96">
        <v>0</v>
      </c>
      <c r="M43" s="96">
        <v>0</v>
      </c>
      <c r="N43" s="96">
        <v>0</v>
      </c>
      <c r="O43" s="96">
        <v>0</v>
      </c>
      <c r="P43" s="96">
        <v>100000</v>
      </c>
      <c r="Q43" s="96">
        <v>300000</v>
      </c>
      <c r="R43" s="96"/>
      <c r="S43" s="89" t="s">
        <v>951</v>
      </c>
      <c r="T43" s="94">
        <v>2023</v>
      </c>
      <c r="U43" s="94">
        <v>2025</v>
      </c>
      <c r="V43" s="95" t="s">
        <v>155</v>
      </c>
      <c r="W43" s="95"/>
      <c r="X43" s="95" t="s">
        <v>43</v>
      </c>
      <c r="Y43" s="95"/>
      <c r="Z43" s="95" t="s">
        <v>267</v>
      </c>
      <c r="AA43" s="89"/>
    </row>
    <row r="44" spans="1:27" s="13" customFormat="1" ht="75.45" customHeight="1" x14ac:dyDescent="0.3">
      <c r="A44" s="101" t="s">
        <v>1036</v>
      </c>
      <c r="B44" s="73" t="s">
        <v>1037</v>
      </c>
      <c r="C44" s="94">
        <v>3</v>
      </c>
      <c r="D44" s="95" t="s">
        <v>96</v>
      </c>
      <c r="E44" s="95" t="s">
        <v>102</v>
      </c>
      <c r="F44" s="95" t="s">
        <v>22</v>
      </c>
      <c r="G44" s="89" t="s">
        <v>24</v>
      </c>
      <c r="H44" s="95"/>
      <c r="I44" s="96">
        <v>9000</v>
      </c>
      <c r="J44" s="96">
        <v>2000</v>
      </c>
      <c r="K44" s="96">
        <v>0</v>
      </c>
      <c r="L44" s="96">
        <v>7000</v>
      </c>
      <c r="M44" s="96">
        <v>0</v>
      </c>
      <c r="N44" s="96">
        <v>0</v>
      </c>
      <c r="O44" s="96">
        <v>0</v>
      </c>
      <c r="P44" s="96">
        <v>3000</v>
      </c>
      <c r="Q44" s="96">
        <v>3000</v>
      </c>
      <c r="R44" s="96">
        <v>3000</v>
      </c>
      <c r="S44" s="89" t="s">
        <v>1038</v>
      </c>
      <c r="T44" s="94">
        <v>2023</v>
      </c>
      <c r="U44" s="94">
        <v>2025</v>
      </c>
      <c r="V44" s="95" t="s">
        <v>155</v>
      </c>
      <c r="W44" s="95"/>
      <c r="X44" s="95" t="s">
        <v>78</v>
      </c>
      <c r="Y44" s="95"/>
      <c r="Z44" s="95" t="s">
        <v>1035</v>
      </c>
      <c r="AA44" s="89"/>
    </row>
    <row r="45" spans="1:27" s="13" customFormat="1" ht="44.1" customHeight="1" x14ac:dyDescent="0.3">
      <c r="A45" s="25"/>
      <c r="B45" s="8"/>
      <c r="C45" s="8"/>
      <c r="D45" s="9"/>
      <c r="E45" s="9"/>
      <c r="F45" s="9"/>
      <c r="G45" s="8"/>
      <c r="H45" s="9"/>
      <c r="I45" s="11"/>
      <c r="J45" s="11"/>
      <c r="K45" s="11"/>
      <c r="L45" s="11"/>
      <c r="M45" s="11"/>
      <c r="N45" s="11"/>
      <c r="O45" s="11"/>
      <c r="P45" s="11"/>
      <c r="Q45" s="11"/>
      <c r="R45" s="11"/>
      <c r="S45" s="8"/>
      <c r="T45" s="9"/>
      <c r="U45" s="9"/>
      <c r="V45" s="9"/>
      <c r="W45" s="9"/>
      <c r="X45" s="9"/>
      <c r="Y45" s="9"/>
      <c r="Z45" s="9"/>
      <c r="AA45" s="8"/>
    </row>
    <row r="46" spans="1:27" s="13" customFormat="1" ht="47.55" customHeight="1" x14ac:dyDescent="0.3">
      <c r="A46" s="9"/>
      <c r="B46" s="22" t="s">
        <v>275</v>
      </c>
      <c r="C46" s="22"/>
      <c r="D46" s="9" t="s">
        <v>96</v>
      </c>
      <c r="E46" s="9" t="s">
        <v>103</v>
      </c>
      <c r="F46" s="9"/>
      <c r="G46" s="8"/>
      <c r="H46" s="9"/>
      <c r="I46" s="12"/>
      <c r="J46" s="12"/>
      <c r="K46" s="12"/>
      <c r="L46" s="12"/>
      <c r="M46" s="12"/>
      <c r="N46" s="11"/>
      <c r="O46" s="11"/>
      <c r="P46" s="11"/>
      <c r="Q46" s="11"/>
      <c r="R46" s="11"/>
      <c r="S46" s="8"/>
      <c r="T46" s="8"/>
      <c r="U46" s="9"/>
      <c r="V46" s="8"/>
      <c r="W46" s="9"/>
      <c r="X46" s="9"/>
      <c r="Y46" s="9"/>
      <c r="Z46" s="9"/>
      <c r="AA46" s="8"/>
    </row>
    <row r="47" spans="1:27" s="13" customFormat="1" ht="88.5" customHeight="1" x14ac:dyDescent="0.3">
      <c r="A47" s="26" t="s">
        <v>433</v>
      </c>
      <c r="B47" s="8" t="s">
        <v>243</v>
      </c>
      <c r="C47" s="8">
        <v>2</v>
      </c>
      <c r="D47" s="9" t="s">
        <v>96</v>
      </c>
      <c r="E47" s="9" t="s">
        <v>103</v>
      </c>
      <c r="F47" s="9" t="s">
        <v>23</v>
      </c>
      <c r="G47" s="8" t="s">
        <v>27</v>
      </c>
      <c r="H47" s="9"/>
      <c r="I47" s="11">
        <v>800000</v>
      </c>
      <c r="J47" s="11">
        <v>200000</v>
      </c>
      <c r="K47" s="11">
        <v>600000</v>
      </c>
      <c r="L47" s="11">
        <v>0</v>
      </c>
      <c r="M47" s="11">
        <v>0</v>
      </c>
      <c r="N47" s="11">
        <v>0</v>
      </c>
      <c r="O47" s="11">
        <v>0</v>
      </c>
      <c r="P47" s="11">
        <v>0</v>
      </c>
      <c r="Q47" s="11"/>
      <c r="R47" s="11"/>
      <c r="S47" s="8" t="s">
        <v>276</v>
      </c>
      <c r="T47" s="86">
        <v>2024</v>
      </c>
      <c r="U47" s="86">
        <v>2026</v>
      </c>
      <c r="V47" s="9" t="s">
        <v>185</v>
      </c>
      <c r="W47" s="9" t="s">
        <v>177</v>
      </c>
      <c r="X47" s="9" t="s">
        <v>43</v>
      </c>
      <c r="Y47" s="9"/>
      <c r="Z47" s="8" t="s">
        <v>269</v>
      </c>
      <c r="AA47" s="8"/>
    </row>
    <row r="48" spans="1:27" s="13" customFormat="1" ht="55.5" customHeight="1" x14ac:dyDescent="0.3">
      <c r="A48" s="26" t="s">
        <v>434</v>
      </c>
      <c r="B48" s="60" t="s">
        <v>197</v>
      </c>
      <c r="C48" s="8">
        <v>2</v>
      </c>
      <c r="D48" s="9" t="s">
        <v>96</v>
      </c>
      <c r="E48" s="9" t="s">
        <v>103</v>
      </c>
      <c r="F48" s="9" t="s">
        <v>23</v>
      </c>
      <c r="G48" s="8" t="s">
        <v>24</v>
      </c>
      <c r="H48" s="9"/>
      <c r="I48" s="11">
        <v>400000</v>
      </c>
      <c r="J48" s="11">
        <v>60000</v>
      </c>
      <c r="K48" s="11">
        <v>340000</v>
      </c>
      <c r="L48" s="11">
        <v>0</v>
      </c>
      <c r="M48" s="11">
        <v>0</v>
      </c>
      <c r="N48" s="21">
        <v>0</v>
      </c>
      <c r="O48" s="21">
        <v>0</v>
      </c>
      <c r="P48" s="11">
        <v>0</v>
      </c>
      <c r="Q48" s="11"/>
      <c r="R48" s="11"/>
      <c r="S48" s="8" t="s">
        <v>877</v>
      </c>
      <c r="T48" s="9">
        <v>2020</v>
      </c>
      <c r="U48" s="9">
        <v>2024</v>
      </c>
      <c r="V48" s="9" t="s">
        <v>185</v>
      </c>
      <c r="W48" s="9"/>
      <c r="X48" s="9" t="s">
        <v>44</v>
      </c>
      <c r="Y48" s="9"/>
      <c r="Z48" s="9" t="s">
        <v>274</v>
      </c>
      <c r="AA48" s="8" t="s">
        <v>246</v>
      </c>
    </row>
    <row r="49" spans="1:27" s="13" customFormat="1" ht="46.5" customHeight="1" x14ac:dyDescent="0.3">
      <c r="A49" s="26" t="s">
        <v>435</v>
      </c>
      <c r="B49" s="8" t="s">
        <v>277</v>
      </c>
      <c r="C49" s="8">
        <v>3</v>
      </c>
      <c r="D49" s="9" t="s">
        <v>96</v>
      </c>
      <c r="E49" s="9" t="s">
        <v>103</v>
      </c>
      <c r="F49" s="9" t="s">
        <v>23</v>
      </c>
      <c r="G49" s="8" t="s">
        <v>24</v>
      </c>
      <c r="H49" s="9"/>
      <c r="I49" s="11">
        <v>300000</v>
      </c>
      <c r="J49" s="11">
        <v>50000</v>
      </c>
      <c r="K49" s="11">
        <v>250000</v>
      </c>
      <c r="L49" s="11">
        <v>0</v>
      </c>
      <c r="M49" s="11">
        <v>0</v>
      </c>
      <c r="N49" s="11">
        <v>0</v>
      </c>
      <c r="O49" s="11">
        <v>0</v>
      </c>
      <c r="P49" s="11">
        <v>0</v>
      </c>
      <c r="Q49" s="11"/>
      <c r="R49" s="11"/>
      <c r="S49" s="8" t="s">
        <v>793</v>
      </c>
      <c r="T49" s="9">
        <v>2024</v>
      </c>
      <c r="U49" s="9">
        <v>2025</v>
      </c>
      <c r="V49" s="9" t="s">
        <v>185</v>
      </c>
      <c r="W49" s="9" t="s">
        <v>224</v>
      </c>
      <c r="X49" s="9" t="s">
        <v>43</v>
      </c>
      <c r="Y49" s="9"/>
      <c r="Z49" s="9" t="s">
        <v>278</v>
      </c>
      <c r="AA49" s="8"/>
    </row>
    <row r="50" spans="1:27" s="13" customFormat="1" ht="93" customHeight="1" x14ac:dyDescent="0.3">
      <c r="A50" s="26" t="s">
        <v>436</v>
      </c>
      <c r="B50" s="8" t="s">
        <v>226</v>
      </c>
      <c r="C50" s="8">
        <v>3</v>
      </c>
      <c r="D50" s="9" t="s">
        <v>96</v>
      </c>
      <c r="E50" s="9" t="s">
        <v>103</v>
      </c>
      <c r="F50" s="9" t="s">
        <v>23</v>
      </c>
      <c r="G50" s="8" t="s">
        <v>24</v>
      </c>
      <c r="H50" s="9"/>
      <c r="I50" s="11">
        <v>200000</v>
      </c>
      <c r="J50" s="11">
        <v>30000</v>
      </c>
      <c r="K50" s="11">
        <v>150000</v>
      </c>
      <c r="L50" s="11">
        <v>20000</v>
      </c>
      <c r="M50" s="11">
        <v>0</v>
      </c>
      <c r="N50" s="11">
        <v>0</v>
      </c>
      <c r="O50" s="11">
        <v>0</v>
      </c>
      <c r="P50" s="11">
        <v>0</v>
      </c>
      <c r="Q50" s="11"/>
      <c r="R50" s="11"/>
      <c r="S50" s="28" t="s">
        <v>876</v>
      </c>
      <c r="T50" s="86">
        <v>2024</v>
      </c>
      <c r="U50" s="86">
        <v>2025</v>
      </c>
      <c r="V50" s="9" t="s">
        <v>185</v>
      </c>
      <c r="W50" s="9" t="s">
        <v>93</v>
      </c>
      <c r="X50" s="9" t="s">
        <v>43</v>
      </c>
      <c r="Y50" s="9"/>
      <c r="Z50" s="9" t="s">
        <v>279</v>
      </c>
      <c r="AA50" s="8"/>
    </row>
    <row r="51" spans="1:27" s="13" customFormat="1" ht="59.55" customHeight="1" x14ac:dyDescent="0.3">
      <c r="A51" s="26" t="s">
        <v>437</v>
      </c>
      <c r="B51" s="63" t="s">
        <v>280</v>
      </c>
      <c r="C51" s="8">
        <v>1</v>
      </c>
      <c r="D51" s="9" t="s">
        <v>96</v>
      </c>
      <c r="E51" s="9" t="s">
        <v>103</v>
      </c>
      <c r="F51" s="9" t="s">
        <v>23</v>
      </c>
      <c r="G51" s="8" t="s">
        <v>64</v>
      </c>
      <c r="H51" s="9"/>
      <c r="I51" s="11">
        <v>30000</v>
      </c>
      <c r="J51" s="11">
        <v>12000</v>
      </c>
      <c r="K51" s="11">
        <v>18000</v>
      </c>
      <c r="L51" s="11">
        <v>0</v>
      </c>
      <c r="M51" s="11">
        <v>0</v>
      </c>
      <c r="N51" s="21">
        <v>30000</v>
      </c>
      <c r="O51" s="21">
        <v>26616.32</v>
      </c>
      <c r="P51" s="21"/>
      <c r="Q51" s="11"/>
      <c r="R51" s="11"/>
      <c r="S51" s="8" t="s">
        <v>875</v>
      </c>
      <c r="T51" s="9">
        <v>2022</v>
      </c>
      <c r="U51" s="9">
        <v>2022</v>
      </c>
      <c r="V51" s="9" t="s">
        <v>185</v>
      </c>
      <c r="W51" s="9" t="s">
        <v>156</v>
      </c>
      <c r="X51" s="9" t="s">
        <v>77</v>
      </c>
      <c r="Y51" s="9"/>
      <c r="Z51" s="9" t="s">
        <v>257</v>
      </c>
      <c r="AA51" s="8"/>
    </row>
    <row r="52" spans="1:27" s="13" customFormat="1" ht="61.5" customHeight="1" x14ac:dyDescent="0.3">
      <c r="A52" s="26" t="s">
        <v>438</v>
      </c>
      <c r="B52" s="60" t="s">
        <v>615</v>
      </c>
      <c r="C52" s="8">
        <v>2</v>
      </c>
      <c r="D52" s="9" t="s">
        <v>96</v>
      </c>
      <c r="E52" s="9" t="s">
        <v>103</v>
      </c>
      <c r="F52" s="9" t="s">
        <v>23</v>
      </c>
      <c r="G52" s="8" t="s">
        <v>64</v>
      </c>
      <c r="H52" s="9"/>
      <c r="I52" s="11">
        <v>200000</v>
      </c>
      <c r="J52" s="11">
        <v>50000</v>
      </c>
      <c r="K52" s="11">
        <v>100000</v>
      </c>
      <c r="L52" s="11">
        <v>0</v>
      </c>
      <c r="M52" s="11">
        <v>50000</v>
      </c>
      <c r="N52" s="21">
        <v>0</v>
      </c>
      <c r="O52" s="21">
        <v>0</v>
      </c>
      <c r="P52" s="103"/>
      <c r="Q52" s="11"/>
      <c r="R52" s="11"/>
      <c r="S52" s="8" t="s">
        <v>638</v>
      </c>
      <c r="T52" s="86">
        <v>2023</v>
      </c>
      <c r="U52" s="9">
        <v>2024</v>
      </c>
      <c r="V52" s="9" t="s">
        <v>185</v>
      </c>
      <c r="W52" s="9" t="s">
        <v>81</v>
      </c>
      <c r="X52" s="9" t="s">
        <v>44</v>
      </c>
      <c r="Y52" s="9"/>
      <c r="Z52" s="9" t="s">
        <v>257</v>
      </c>
      <c r="AA52" s="8"/>
    </row>
    <row r="53" spans="1:27" s="13" customFormat="1" ht="60.6" customHeight="1" x14ac:dyDescent="0.3">
      <c r="A53" s="26" t="s">
        <v>439</v>
      </c>
      <c r="B53" s="8" t="s">
        <v>281</v>
      </c>
      <c r="C53" s="8">
        <v>2</v>
      </c>
      <c r="D53" s="9" t="s">
        <v>96</v>
      </c>
      <c r="E53" s="9" t="s">
        <v>103</v>
      </c>
      <c r="F53" s="9" t="s">
        <v>23</v>
      </c>
      <c r="G53" s="8" t="s">
        <v>49</v>
      </c>
      <c r="H53" s="9"/>
      <c r="I53" s="11">
        <v>180000</v>
      </c>
      <c r="J53" s="11">
        <v>80000</v>
      </c>
      <c r="K53" s="11">
        <v>100000</v>
      </c>
      <c r="L53" s="11">
        <v>0</v>
      </c>
      <c r="M53" s="11">
        <v>0</v>
      </c>
      <c r="N53" s="21">
        <v>0</v>
      </c>
      <c r="O53" s="21">
        <v>0</v>
      </c>
      <c r="P53" s="21">
        <v>0</v>
      </c>
      <c r="Q53" s="11"/>
      <c r="R53" s="11"/>
      <c r="S53" s="8" t="s">
        <v>874</v>
      </c>
      <c r="T53" s="86">
        <v>2025</v>
      </c>
      <c r="U53" s="86">
        <v>2026</v>
      </c>
      <c r="V53" s="9" t="s">
        <v>196</v>
      </c>
      <c r="W53" s="9" t="s">
        <v>81</v>
      </c>
      <c r="X53" s="9" t="s">
        <v>43</v>
      </c>
      <c r="Y53" s="9"/>
      <c r="Z53" s="8" t="s">
        <v>283</v>
      </c>
      <c r="AA53" s="8"/>
    </row>
    <row r="54" spans="1:27" s="13" customFormat="1" ht="48.6" customHeight="1" x14ac:dyDescent="0.3">
      <c r="A54" s="26" t="s">
        <v>440</v>
      </c>
      <c r="B54" s="8" t="s">
        <v>36</v>
      </c>
      <c r="C54" s="8">
        <v>2</v>
      </c>
      <c r="D54" s="9" t="s">
        <v>96</v>
      </c>
      <c r="E54" s="9" t="s">
        <v>103</v>
      </c>
      <c r="F54" s="9" t="s">
        <v>23</v>
      </c>
      <c r="G54" s="8" t="s">
        <v>49</v>
      </c>
      <c r="H54" s="9"/>
      <c r="I54" s="11">
        <v>80000</v>
      </c>
      <c r="J54" s="11">
        <v>20000</v>
      </c>
      <c r="K54" s="11">
        <v>60000</v>
      </c>
      <c r="L54" s="11">
        <v>0</v>
      </c>
      <c r="M54" s="11">
        <v>0</v>
      </c>
      <c r="N54" s="21">
        <v>0</v>
      </c>
      <c r="O54" s="21">
        <v>0</v>
      </c>
      <c r="P54" s="21">
        <v>0</v>
      </c>
      <c r="Q54" s="11"/>
      <c r="R54" s="11"/>
      <c r="S54" s="8" t="s">
        <v>282</v>
      </c>
      <c r="T54" s="86">
        <v>2024</v>
      </c>
      <c r="U54" s="86">
        <v>2025</v>
      </c>
      <c r="V54" s="9" t="s">
        <v>196</v>
      </c>
      <c r="W54" s="9" t="s">
        <v>81</v>
      </c>
      <c r="X54" s="9" t="s">
        <v>43</v>
      </c>
      <c r="Y54" s="9"/>
      <c r="Z54" s="9" t="s">
        <v>267</v>
      </c>
      <c r="AA54" s="8"/>
    </row>
    <row r="55" spans="1:27" s="13" customFormat="1" ht="55.5" customHeight="1" x14ac:dyDescent="0.3">
      <c r="A55" s="26" t="s">
        <v>441</v>
      </c>
      <c r="B55" s="60" t="s">
        <v>326</v>
      </c>
      <c r="C55" s="8">
        <v>1</v>
      </c>
      <c r="D55" s="9" t="s">
        <v>96</v>
      </c>
      <c r="E55" s="9" t="s">
        <v>103</v>
      </c>
      <c r="F55" s="9" t="s">
        <v>23</v>
      </c>
      <c r="G55" s="8" t="s">
        <v>24</v>
      </c>
      <c r="H55" s="9"/>
      <c r="I55" s="11">
        <v>220000</v>
      </c>
      <c r="J55" s="11">
        <v>220000</v>
      </c>
      <c r="K55" s="11">
        <v>0</v>
      </c>
      <c r="L55" s="11">
        <v>0</v>
      </c>
      <c r="M55" s="11">
        <v>0</v>
      </c>
      <c r="N55" s="103">
        <v>50000</v>
      </c>
      <c r="O55" s="103">
        <v>50000</v>
      </c>
      <c r="P55" s="103">
        <v>20000</v>
      </c>
      <c r="Q55" s="11"/>
      <c r="R55" s="11"/>
      <c r="S55" s="8" t="s">
        <v>406</v>
      </c>
      <c r="T55" s="9">
        <v>2022</v>
      </c>
      <c r="U55" s="9">
        <v>2024</v>
      </c>
      <c r="V55" s="9" t="s">
        <v>224</v>
      </c>
      <c r="W55" s="9"/>
      <c r="X55" s="9" t="s">
        <v>78</v>
      </c>
      <c r="Y55" s="9"/>
      <c r="Z55" s="9"/>
      <c r="AA55" s="8"/>
    </row>
    <row r="56" spans="1:27" s="13" customFormat="1" ht="50.55" customHeight="1" x14ac:dyDescent="0.3">
      <c r="A56" s="26" t="s">
        <v>442</v>
      </c>
      <c r="B56" s="8" t="s">
        <v>616</v>
      </c>
      <c r="C56" s="8">
        <v>3</v>
      </c>
      <c r="D56" s="9" t="s">
        <v>96</v>
      </c>
      <c r="E56" s="9" t="s">
        <v>103</v>
      </c>
      <c r="F56" s="9" t="s">
        <v>23</v>
      </c>
      <c r="G56" s="8" t="s">
        <v>24</v>
      </c>
      <c r="H56" s="9"/>
      <c r="I56" s="11">
        <v>80000</v>
      </c>
      <c r="J56" s="11">
        <v>80000</v>
      </c>
      <c r="K56" s="11">
        <v>0</v>
      </c>
      <c r="L56" s="11">
        <v>0</v>
      </c>
      <c r="M56" s="11">
        <v>0</v>
      </c>
      <c r="N56" s="11">
        <v>0</v>
      </c>
      <c r="O56" s="11">
        <v>0</v>
      </c>
      <c r="P56" s="11">
        <v>0</v>
      </c>
      <c r="Q56" s="11"/>
      <c r="R56" s="11"/>
      <c r="S56" s="8" t="s">
        <v>238</v>
      </c>
      <c r="T56" s="86">
        <v>2024</v>
      </c>
      <c r="U56" s="86">
        <v>2025</v>
      </c>
      <c r="V56" s="9" t="s">
        <v>224</v>
      </c>
      <c r="W56" s="9" t="s">
        <v>81</v>
      </c>
      <c r="X56" s="9" t="s">
        <v>43</v>
      </c>
      <c r="Y56" s="9"/>
      <c r="Z56" s="9"/>
      <c r="AA56" s="8"/>
    </row>
    <row r="57" spans="1:27" s="27" customFormat="1" ht="50.55" customHeight="1" x14ac:dyDescent="0.3">
      <c r="A57" s="26" t="s">
        <v>443</v>
      </c>
      <c r="B57" s="8" t="s">
        <v>593</v>
      </c>
      <c r="C57" s="20">
        <v>3</v>
      </c>
      <c r="D57" s="19" t="s">
        <v>96</v>
      </c>
      <c r="E57" s="19" t="s">
        <v>103</v>
      </c>
      <c r="F57" s="19" t="s">
        <v>23</v>
      </c>
      <c r="G57" s="20" t="s">
        <v>27</v>
      </c>
      <c r="H57" s="19"/>
      <c r="I57" s="21">
        <v>450000</v>
      </c>
      <c r="J57" s="21">
        <f>I57-K57</f>
        <v>112500</v>
      </c>
      <c r="K57" s="21">
        <f>I57*0.75</f>
        <v>337500</v>
      </c>
      <c r="L57" s="21">
        <v>0</v>
      </c>
      <c r="M57" s="21">
        <v>0</v>
      </c>
      <c r="N57" s="21">
        <v>0</v>
      </c>
      <c r="O57" s="21">
        <v>0</v>
      </c>
      <c r="P57" s="11">
        <v>0</v>
      </c>
      <c r="Q57" s="11"/>
      <c r="R57" s="11"/>
      <c r="S57" s="8" t="s">
        <v>331</v>
      </c>
      <c r="T57" s="86">
        <v>2024</v>
      </c>
      <c r="U57" s="86">
        <v>2026</v>
      </c>
      <c r="V57" s="9" t="s">
        <v>185</v>
      </c>
      <c r="W57" s="19" t="s">
        <v>177</v>
      </c>
      <c r="X57" s="19" t="s">
        <v>43</v>
      </c>
      <c r="Y57" s="19"/>
      <c r="Z57" s="19"/>
      <c r="AA57" s="20"/>
    </row>
    <row r="58" spans="1:27" s="27" customFormat="1" ht="50.55" customHeight="1" x14ac:dyDescent="0.3">
      <c r="A58" s="26" t="s">
        <v>444</v>
      </c>
      <c r="B58" s="20" t="s">
        <v>594</v>
      </c>
      <c r="C58" s="20">
        <v>3</v>
      </c>
      <c r="D58" s="19" t="s">
        <v>96</v>
      </c>
      <c r="E58" s="19" t="s">
        <v>103</v>
      </c>
      <c r="F58" s="19" t="s">
        <v>23</v>
      </c>
      <c r="G58" s="20" t="s">
        <v>27</v>
      </c>
      <c r="H58" s="19"/>
      <c r="I58" s="21">
        <v>300000</v>
      </c>
      <c r="J58" s="21">
        <f>I58-K58</f>
        <v>75000</v>
      </c>
      <c r="K58" s="21">
        <f>I58*0.75</f>
        <v>225000</v>
      </c>
      <c r="L58" s="21">
        <v>0</v>
      </c>
      <c r="M58" s="21">
        <v>0</v>
      </c>
      <c r="N58" s="21">
        <v>0</v>
      </c>
      <c r="O58" s="21">
        <v>0</v>
      </c>
      <c r="P58" s="11">
        <v>0</v>
      </c>
      <c r="Q58" s="11"/>
      <c r="R58" s="11"/>
      <c r="S58" s="8" t="s">
        <v>639</v>
      </c>
      <c r="T58" s="86">
        <v>2024</v>
      </c>
      <c r="U58" s="86">
        <v>2026</v>
      </c>
      <c r="V58" s="9" t="s">
        <v>185</v>
      </c>
      <c r="W58" s="19" t="s">
        <v>177</v>
      </c>
      <c r="X58" s="19" t="s">
        <v>43</v>
      </c>
      <c r="Y58" s="19"/>
      <c r="Z58" s="19"/>
      <c r="AA58" s="20"/>
    </row>
    <row r="59" spans="1:27" s="13" customFormat="1" ht="49.05" customHeight="1" x14ac:dyDescent="0.3">
      <c r="A59" s="26" t="s">
        <v>445</v>
      </c>
      <c r="B59" s="20" t="s">
        <v>352</v>
      </c>
      <c r="C59" s="8">
        <v>1</v>
      </c>
      <c r="D59" s="9" t="s">
        <v>96</v>
      </c>
      <c r="E59" s="9" t="s">
        <v>103</v>
      </c>
      <c r="F59" s="9" t="s">
        <v>23</v>
      </c>
      <c r="G59" s="8" t="s">
        <v>76</v>
      </c>
      <c r="H59" s="9"/>
      <c r="I59" s="21">
        <v>30000</v>
      </c>
      <c r="J59" s="11">
        <f>I59-K59</f>
        <v>4500</v>
      </c>
      <c r="K59" s="11">
        <f>I59*0.85</f>
        <v>25500</v>
      </c>
      <c r="L59" s="11">
        <v>0</v>
      </c>
      <c r="M59" s="11">
        <v>0</v>
      </c>
      <c r="N59" s="21">
        <v>0</v>
      </c>
      <c r="O59" s="21">
        <v>0</v>
      </c>
      <c r="P59" s="11">
        <v>0</v>
      </c>
      <c r="Q59" s="11"/>
      <c r="R59" s="11"/>
      <c r="S59" s="8" t="s">
        <v>353</v>
      </c>
      <c r="T59" s="86">
        <v>2024</v>
      </c>
      <c r="U59" s="86">
        <v>2025</v>
      </c>
      <c r="V59" s="9" t="s">
        <v>229</v>
      </c>
      <c r="W59" s="9" t="s">
        <v>175</v>
      </c>
      <c r="X59" s="9" t="s">
        <v>43</v>
      </c>
      <c r="Y59" s="9"/>
      <c r="Z59" s="9"/>
      <c r="AA59" s="8"/>
    </row>
    <row r="60" spans="1:27" s="13" customFormat="1" ht="49.05" customHeight="1" x14ac:dyDescent="0.3">
      <c r="A60" s="26" t="s">
        <v>446</v>
      </c>
      <c r="B60" s="20" t="s">
        <v>617</v>
      </c>
      <c r="C60" s="20">
        <v>3</v>
      </c>
      <c r="D60" s="9" t="s">
        <v>96</v>
      </c>
      <c r="E60" s="9" t="s">
        <v>103</v>
      </c>
      <c r="F60" s="9" t="s">
        <v>23</v>
      </c>
      <c r="G60" s="8" t="s">
        <v>60</v>
      </c>
      <c r="H60" s="9"/>
      <c r="I60" s="11">
        <v>50000</v>
      </c>
      <c r="J60" s="11">
        <v>0</v>
      </c>
      <c r="K60" s="11">
        <f>I60*0.85</f>
        <v>42500</v>
      </c>
      <c r="L60" s="11">
        <v>0</v>
      </c>
      <c r="M60" s="11">
        <f>I60-K60</f>
        <v>7500</v>
      </c>
      <c r="N60" s="11">
        <v>0</v>
      </c>
      <c r="O60" s="11">
        <v>0</v>
      </c>
      <c r="P60" s="11">
        <v>0</v>
      </c>
      <c r="Q60" s="11"/>
      <c r="R60" s="11"/>
      <c r="S60" s="8" t="s">
        <v>369</v>
      </c>
      <c r="T60" s="9">
        <v>2024</v>
      </c>
      <c r="U60" s="9">
        <v>2025</v>
      </c>
      <c r="V60" s="9" t="s">
        <v>156</v>
      </c>
      <c r="W60" s="9" t="s">
        <v>81</v>
      </c>
      <c r="X60" s="9" t="s">
        <v>43</v>
      </c>
      <c r="Y60" s="9"/>
      <c r="Z60" s="9" t="s">
        <v>257</v>
      </c>
      <c r="AA60" s="8"/>
    </row>
    <row r="61" spans="1:27" s="13" customFormat="1" ht="49.05" customHeight="1" x14ac:dyDescent="0.3">
      <c r="A61" s="26" t="s">
        <v>447</v>
      </c>
      <c r="B61" s="60" t="s">
        <v>824</v>
      </c>
      <c r="C61" s="8">
        <v>3</v>
      </c>
      <c r="D61" s="9" t="s">
        <v>96</v>
      </c>
      <c r="E61" s="9" t="s">
        <v>103</v>
      </c>
      <c r="F61" s="9" t="s">
        <v>23</v>
      </c>
      <c r="G61" s="8" t="s">
        <v>68</v>
      </c>
      <c r="H61" s="9"/>
      <c r="I61" s="11">
        <v>120000</v>
      </c>
      <c r="J61" s="11">
        <f t="shared" ref="J61:J66" si="0">I61-K61</f>
        <v>18000</v>
      </c>
      <c r="K61" s="11">
        <f>I61*0.85</f>
        <v>102000</v>
      </c>
      <c r="L61" s="11">
        <v>0</v>
      </c>
      <c r="M61" s="11">
        <v>0</v>
      </c>
      <c r="N61" s="11">
        <v>0</v>
      </c>
      <c r="O61" s="11">
        <v>0</v>
      </c>
      <c r="P61" s="21">
        <v>3500</v>
      </c>
      <c r="Q61" s="21"/>
      <c r="R61" s="11"/>
      <c r="S61" s="8" t="s">
        <v>1041</v>
      </c>
      <c r="T61" s="86">
        <v>2023</v>
      </c>
      <c r="U61" s="9">
        <v>2025</v>
      </c>
      <c r="V61" s="9" t="s">
        <v>156</v>
      </c>
      <c r="W61" s="9"/>
      <c r="X61" s="9" t="s">
        <v>43</v>
      </c>
      <c r="Y61" s="9"/>
      <c r="Z61" s="9"/>
      <c r="AA61" s="8"/>
    </row>
    <row r="62" spans="1:27" s="13" customFormat="1" ht="49.05" customHeight="1" x14ac:dyDescent="0.3">
      <c r="A62" s="26" t="s">
        <v>448</v>
      </c>
      <c r="B62" s="8" t="s">
        <v>618</v>
      </c>
      <c r="C62" s="8">
        <v>3</v>
      </c>
      <c r="D62" s="9" t="s">
        <v>96</v>
      </c>
      <c r="E62" s="9" t="s">
        <v>103</v>
      </c>
      <c r="F62" s="9" t="s">
        <v>23</v>
      </c>
      <c r="G62" s="8" t="s">
        <v>68</v>
      </c>
      <c r="H62" s="9"/>
      <c r="I62" s="11">
        <v>80000</v>
      </c>
      <c r="J62" s="11">
        <f t="shared" si="0"/>
        <v>12000</v>
      </c>
      <c r="K62" s="11">
        <f>I62*0.85</f>
        <v>68000</v>
      </c>
      <c r="L62" s="11">
        <v>0</v>
      </c>
      <c r="M62" s="11">
        <v>0</v>
      </c>
      <c r="N62" s="11">
        <v>0</v>
      </c>
      <c r="O62" s="11">
        <v>0</v>
      </c>
      <c r="P62" s="21">
        <v>0</v>
      </c>
      <c r="Q62" s="21"/>
      <c r="R62" s="11"/>
      <c r="S62" s="8" t="s">
        <v>873</v>
      </c>
      <c r="T62" s="9">
        <v>2024</v>
      </c>
      <c r="U62" s="9">
        <v>2025</v>
      </c>
      <c r="V62" s="9" t="s">
        <v>156</v>
      </c>
      <c r="W62" s="9"/>
      <c r="X62" s="9" t="s">
        <v>43</v>
      </c>
      <c r="Y62" s="9"/>
      <c r="Z62" s="9"/>
      <c r="AA62" s="8"/>
    </row>
    <row r="63" spans="1:27" s="13" customFormat="1" ht="49.05" customHeight="1" x14ac:dyDescent="0.3">
      <c r="A63" s="26" t="s">
        <v>449</v>
      </c>
      <c r="B63" s="20" t="s">
        <v>751</v>
      </c>
      <c r="C63" s="20">
        <v>3</v>
      </c>
      <c r="D63" s="9" t="s">
        <v>96</v>
      </c>
      <c r="E63" s="9" t="s">
        <v>103</v>
      </c>
      <c r="F63" s="9" t="s">
        <v>23</v>
      </c>
      <c r="G63" s="8" t="s">
        <v>49</v>
      </c>
      <c r="H63" s="9"/>
      <c r="I63" s="11">
        <v>90000</v>
      </c>
      <c r="J63" s="11">
        <f t="shared" si="0"/>
        <v>9000</v>
      </c>
      <c r="K63" s="11">
        <f>I63*0.9</f>
        <v>81000</v>
      </c>
      <c r="L63" s="11">
        <v>0</v>
      </c>
      <c r="M63" s="11">
        <v>0</v>
      </c>
      <c r="N63" s="11">
        <v>0</v>
      </c>
      <c r="O63" s="11">
        <v>0</v>
      </c>
      <c r="P63" s="21">
        <v>0</v>
      </c>
      <c r="Q63" s="21"/>
      <c r="R63" s="11"/>
      <c r="S63" s="8" t="s">
        <v>752</v>
      </c>
      <c r="T63" s="9">
        <v>2024</v>
      </c>
      <c r="U63" s="9">
        <v>2025</v>
      </c>
      <c r="V63" s="9" t="s">
        <v>156</v>
      </c>
      <c r="W63" s="9" t="s">
        <v>81</v>
      </c>
      <c r="X63" s="9" t="s">
        <v>43</v>
      </c>
      <c r="Y63" s="9"/>
      <c r="Z63" s="9"/>
      <c r="AA63" s="8"/>
    </row>
    <row r="64" spans="1:27" s="13" customFormat="1" ht="49.05" customHeight="1" x14ac:dyDescent="0.3">
      <c r="A64" s="26" t="s">
        <v>450</v>
      </c>
      <c r="B64" s="60" t="s">
        <v>753</v>
      </c>
      <c r="C64" s="8">
        <v>1</v>
      </c>
      <c r="D64" s="9" t="s">
        <v>96</v>
      </c>
      <c r="E64" s="9" t="s">
        <v>103</v>
      </c>
      <c r="F64" s="9" t="s">
        <v>23</v>
      </c>
      <c r="G64" s="8" t="s">
        <v>49</v>
      </c>
      <c r="H64" s="9"/>
      <c r="I64" s="11">
        <v>220000</v>
      </c>
      <c r="J64" s="11">
        <f t="shared" si="0"/>
        <v>33000</v>
      </c>
      <c r="K64" s="11">
        <f>I64*0.85</f>
        <v>187000</v>
      </c>
      <c r="L64" s="11">
        <v>0</v>
      </c>
      <c r="M64" s="11">
        <v>0</v>
      </c>
      <c r="N64" s="11">
        <v>0</v>
      </c>
      <c r="O64" s="21">
        <v>0</v>
      </c>
      <c r="P64" s="103">
        <v>15995</v>
      </c>
      <c r="Q64" s="21"/>
      <c r="R64" s="11"/>
      <c r="S64" s="8" t="s">
        <v>754</v>
      </c>
      <c r="T64" s="86">
        <v>2024</v>
      </c>
      <c r="U64" s="9">
        <v>2025</v>
      </c>
      <c r="V64" s="9" t="s">
        <v>156</v>
      </c>
      <c r="W64" s="9" t="s">
        <v>81</v>
      </c>
      <c r="X64" s="9" t="s">
        <v>43</v>
      </c>
      <c r="Y64" s="9"/>
      <c r="Z64" s="9"/>
      <c r="AA64" s="8"/>
    </row>
    <row r="65" spans="1:27" s="13" customFormat="1" ht="49.05" customHeight="1" x14ac:dyDescent="0.3">
      <c r="A65" s="26" t="s">
        <v>451</v>
      </c>
      <c r="B65" s="60" t="s">
        <v>404</v>
      </c>
      <c r="C65" s="8">
        <v>3</v>
      </c>
      <c r="D65" s="9" t="s">
        <v>96</v>
      </c>
      <c r="E65" s="9" t="s">
        <v>103</v>
      </c>
      <c r="F65" s="9" t="s">
        <v>23</v>
      </c>
      <c r="G65" s="8" t="s">
        <v>27</v>
      </c>
      <c r="H65" s="9"/>
      <c r="I65" s="11">
        <v>40000</v>
      </c>
      <c r="J65" s="11">
        <f t="shared" si="0"/>
        <v>4000</v>
      </c>
      <c r="K65" s="11">
        <f>I65*0.9</f>
        <v>36000</v>
      </c>
      <c r="L65" s="11">
        <v>0</v>
      </c>
      <c r="M65" s="11">
        <v>0</v>
      </c>
      <c r="N65" s="11">
        <v>0</v>
      </c>
      <c r="O65" s="11">
        <v>0</v>
      </c>
      <c r="P65" s="103">
        <v>17000</v>
      </c>
      <c r="Q65" s="21"/>
      <c r="R65" s="11"/>
      <c r="S65" s="8" t="s">
        <v>794</v>
      </c>
      <c r="T65" s="9">
        <v>2023</v>
      </c>
      <c r="U65" s="9">
        <v>2024</v>
      </c>
      <c r="V65" s="9" t="s">
        <v>156</v>
      </c>
      <c r="W65" s="9" t="s">
        <v>81</v>
      </c>
      <c r="X65" s="9" t="s">
        <v>43</v>
      </c>
      <c r="Y65" s="9"/>
      <c r="Z65" s="9"/>
      <c r="AA65" s="8"/>
    </row>
    <row r="66" spans="1:27" s="13" customFormat="1" ht="49.05" customHeight="1" x14ac:dyDescent="0.3">
      <c r="A66" s="26" t="s">
        <v>452</v>
      </c>
      <c r="B66" s="20" t="s">
        <v>587</v>
      </c>
      <c r="C66" s="20">
        <v>3</v>
      </c>
      <c r="D66" s="9" t="s">
        <v>96</v>
      </c>
      <c r="E66" s="9" t="s">
        <v>103</v>
      </c>
      <c r="F66" s="9" t="s">
        <v>23</v>
      </c>
      <c r="G66" s="8" t="s">
        <v>58</v>
      </c>
      <c r="H66" s="9"/>
      <c r="I66" s="11">
        <v>50000</v>
      </c>
      <c r="J66" s="11">
        <f t="shared" si="0"/>
        <v>5000</v>
      </c>
      <c r="K66" s="11">
        <f>I66*0.9</f>
        <v>45000</v>
      </c>
      <c r="L66" s="11">
        <v>0</v>
      </c>
      <c r="M66" s="11">
        <v>0</v>
      </c>
      <c r="N66" s="11">
        <v>0</v>
      </c>
      <c r="O66" s="11">
        <v>0</v>
      </c>
      <c r="P66" s="21">
        <v>0</v>
      </c>
      <c r="Q66" s="21"/>
      <c r="R66" s="11"/>
      <c r="S66" s="8" t="s">
        <v>595</v>
      </c>
      <c r="T66" s="86">
        <v>2024</v>
      </c>
      <c r="U66" s="86">
        <v>2025</v>
      </c>
      <c r="V66" s="9" t="s">
        <v>156</v>
      </c>
      <c r="W66" s="9" t="s">
        <v>81</v>
      </c>
      <c r="X66" s="9" t="s">
        <v>43</v>
      </c>
      <c r="Y66" s="9"/>
      <c r="Z66" s="9"/>
      <c r="AA66" s="8"/>
    </row>
    <row r="67" spans="1:27" s="13" customFormat="1" ht="49.05" customHeight="1" x14ac:dyDescent="0.3">
      <c r="A67" s="100" t="s">
        <v>969</v>
      </c>
      <c r="B67" s="73" t="s">
        <v>971</v>
      </c>
      <c r="C67" s="94">
        <v>3</v>
      </c>
      <c r="D67" s="94" t="s">
        <v>96</v>
      </c>
      <c r="E67" s="94" t="s">
        <v>103</v>
      </c>
      <c r="F67" s="94" t="s">
        <v>23</v>
      </c>
      <c r="G67" s="89" t="s">
        <v>65</v>
      </c>
      <c r="H67" s="95"/>
      <c r="I67" s="96">
        <v>30500</v>
      </c>
      <c r="J67" s="96">
        <v>12500</v>
      </c>
      <c r="K67" s="96">
        <v>18000</v>
      </c>
      <c r="L67" s="96">
        <v>0</v>
      </c>
      <c r="M67" s="96">
        <v>0</v>
      </c>
      <c r="N67" s="96">
        <v>0</v>
      </c>
      <c r="O67" s="96">
        <v>0</v>
      </c>
      <c r="P67" s="96">
        <v>0</v>
      </c>
      <c r="Q67" s="96">
        <v>30500</v>
      </c>
      <c r="R67" s="96"/>
      <c r="S67" s="90" t="s">
        <v>970</v>
      </c>
      <c r="T67" s="94">
        <v>2024</v>
      </c>
      <c r="U67" s="94">
        <v>2024</v>
      </c>
      <c r="V67" s="95" t="s">
        <v>185</v>
      </c>
      <c r="W67" s="95" t="s">
        <v>156</v>
      </c>
      <c r="X67" s="95" t="s">
        <v>43</v>
      </c>
      <c r="Y67" s="95"/>
      <c r="Z67" s="95" t="s">
        <v>257</v>
      </c>
      <c r="AA67" s="89"/>
    </row>
    <row r="68" spans="1:27" s="13" customFormat="1" ht="49.05" customHeight="1" x14ac:dyDescent="0.3">
      <c r="A68" s="100" t="s">
        <v>1030</v>
      </c>
      <c r="B68" s="73" t="s">
        <v>1031</v>
      </c>
      <c r="C68" s="20">
        <v>3</v>
      </c>
      <c r="D68" s="9" t="s">
        <v>96</v>
      </c>
      <c r="E68" s="9" t="s">
        <v>103</v>
      </c>
      <c r="F68" s="9" t="s">
        <v>23</v>
      </c>
      <c r="G68" s="8" t="s">
        <v>27</v>
      </c>
      <c r="H68" s="9"/>
      <c r="I68" s="11">
        <v>100000</v>
      </c>
      <c r="J68" s="11">
        <v>60000</v>
      </c>
      <c r="K68" s="11">
        <v>40000</v>
      </c>
      <c r="L68" s="11">
        <v>0</v>
      </c>
      <c r="M68" s="11">
        <v>0</v>
      </c>
      <c r="N68" s="11">
        <v>0</v>
      </c>
      <c r="O68" s="11">
        <v>0</v>
      </c>
      <c r="P68" s="96">
        <v>9547</v>
      </c>
      <c r="Q68" s="21"/>
      <c r="R68" s="11"/>
      <c r="S68" s="8" t="s">
        <v>754</v>
      </c>
      <c r="T68" s="9">
        <v>2023</v>
      </c>
      <c r="U68" s="9">
        <v>2025</v>
      </c>
      <c r="V68" s="9" t="s">
        <v>225</v>
      </c>
      <c r="W68" s="9"/>
      <c r="X68" s="9" t="s">
        <v>44</v>
      </c>
      <c r="Y68" s="9"/>
      <c r="Z68" s="9"/>
      <c r="AA68" s="8"/>
    </row>
    <row r="69" spans="1:27" s="27" customFormat="1" ht="49.05" customHeight="1" x14ac:dyDescent="0.3">
      <c r="A69" s="26"/>
      <c r="B69" s="20"/>
      <c r="C69" s="20"/>
      <c r="D69" s="19"/>
      <c r="E69" s="19"/>
      <c r="F69" s="19"/>
      <c r="G69" s="20"/>
      <c r="H69" s="19"/>
      <c r="I69" s="21"/>
      <c r="J69" s="21"/>
      <c r="K69" s="21"/>
      <c r="L69" s="21"/>
      <c r="M69" s="21"/>
      <c r="N69" s="21"/>
      <c r="O69" s="21"/>
      <c r="P69" s="11"/>
      <c r="Q69" s="11"/>
      <c r="R69" s="11"/>
      <c r="S69" s="8"/>
      <c r="T69" s="9"/>
      <c r="U69" s="9"/>
      <c r="V69" s="9"/>
      <c r="W69" s="19"/>
      <c r="X69" s="19"/>
      <c r="Y69" s="19"/>
      <c r="Z69" s="19"/>
      <c r="AA69" s="20"/>
    </row>
    <row r="70" spans="1:27" s="13" customFormat="1" ht="50.55" customHeight="1" x14ac:dyDescent="0.3">
      <c r="A70" s="9"/>
      <c r="B70" s="22" t="s">
        <v>284</v>
      </c>
      <c r="C70" s="22"/>
      <c r="D70" s="19" t="s">
        <v>96</v>
      </c>
      <c r="E70" s="19" t="s">
        <v>104</v>
      </c>
      <c r="F70" s="19"/>
      <c r="G70" s="20"/>
      <c r="H70" s="19"/>
      <c r="I70" s="21"/>
      <c r="J70" s="19"/>
      <c r="K70" s="19"/>
      <c r="L70" s="19"/>
      <c r="M70" s="19"/>
      <c r="N70" s="21"/>
      <c r="O70" s="21"/>
      <c r="P70" s="11"/>
      <c r="Q70" s="11"/>
      <c r="R70" s="11"/>
      <c r="S70" s="8"/>
      <c r="T70" s="9"/>
      <c r="U70" s="9"/>
      <c r="V70" s="9"/>
      <c r="W70" s="19"/>
      <c r="X70" s="19"/>
      <c r="Y70" s="19"/>
      <c r="Z70" s="19"/>
      <c r="AA70" s="20"/>
    </row>
    <row r="71" spans="1:27" s="13" customFormat="1" ht="66" customHeight="1" x14ac:dyDescent="0.3">
      <c r="A71" s="20" t="s">
        <v>453</v>
      </c>
      <c r="B71" s="60" t="s">
        <v>186</v>
      </c>
      <c r="C71" s="20">
        <v>1</v>
      </c>
      <c r="D71" s="19" t="s">
        <v>96</v>
      </c>
      <c r="E71" s="19" t="s">
        <v>104</v>
      </c>
      <c r="F71" s="19" t="s">
        <v>127</v>
      </c>
      <c r="G71" s="20" t="s">
        <v>49</v>
      </c>
      <c r="H71" s="26" t="str">
        <f>A72</f>
        <v>5-2</v>
      </c>
      <c r="I71" s="21">
        <f>SUM(J71:M71)</f>
        <v>501644</v>
      </c>
      <c r="J71" s="21">
        <v>0</v>
      </c>
      <c r="K71" s="21">
        <v>426398</v>
      </c>
      <c r="L71" s="21">
        <v>75246</v>
      </c>
      <c r="M71" s="21">
        <v>0</v>
      </c>
      <c r="N71" s="103">
        <v>72844</v>
      </c>
      <c r="O71" s="103">
        <v>72844</v>
      </c>
      <c r="P71" s="103">
        <v>45000</v>
      </c>
      <c r="Q71" s="21"/>
      <c r="R71" s="11"/>
      <c r="S71" s="8" t="s">
        <v>872</v>
      </c>
      <c r="T71" s="9">
        <v>2017</v>
      </c>
      <c r="U71" s="9">
        <v>2023</v>
      </c>
      <c r="V71" s="9" t="s">
        <v>185</v>
      </c>
      <c r="W71" s="19" t="s">
        <v>93</v>
      </c>
      <c r="X71" s="19" t="s">
        <v>78</v>
      </c>
      <c r="Y71" s="19"/>
      <c r="Z71" s="19" t="s">
        <v>187</v>
      </c>
      <c r="AA71" s="20"/>
    </row>
    <row r="72" spans="1:27" s="13" customFormat="1" ht="61.5" customHeight="1" x14ac:dyDescent="0.3">
      <c r="A72" s="20" t="s">
        <v>454</v>
      </c>
      <c r="B72" s="60" t="s">
        <v>285</v>
      </c>
      <c r="C72" s="20">
        <v>1</v>
      </c>
      <c r="D72" s="19" t="s">
        <v>96</v>
      </c>
      <c r="E72" s="19" t="s">
        <v>104</v>
      </c>
      <c r="F72" s="19" t="s">
        <v>127</v>
      </c>
      <c r="G72" s="20" t="s">
        <v>49</v>
      </c>
      <c r="H72" s="26" t="str">
        <f>A71</f>
        <v>5-1</v>
      </c>
      <c r="I72" s="21">
        <f>SUM(J72:M72)</f>
        <v>118226</v>
      </c>
      <c r="J72" s="21">
        <v>0</v>
      </c>
      <c r="K72" s="21">
        <v>100492</v>
      </c>
      <c r="L72" s="21">
        <v>17734</v>
      </c>
      <c r="M72" s="21">
        <v>0</v>
      </c>
      <c r="N72" s="103">
        <v>16490</v>
      </c>
      <c r="O72" s="103">
        <v>16490</v>
      </c>
      <c r="P72" s="103">
        <v>6698</v>
      </c>
      <c r="Q72" s="21"/>
      <c r="R72" s="11"/>
      <c r="S72" s="8" t="s">
        <v>189</v>
      </c>
      <c r="T72" s="9">
        <v>2017</v>
      </c>
      <c r="U72" s="9">
        <v>2023</v>
      </c>
      <c r="V72" s="9" t="s">
        <v>185</v>
      </c>
      <c r="W72" s="19" t="s">
        <v>93</v>
      </c>
      <c r="X72" s="19" t="s">
        <v>78</v>
      </c>
      <c r="Y72" s="19"/>
      <c r="Z72" s="19" t="s">
        <v>187</v>
      </c>
      <c r="AA72" s="20"/>
    </row>
    <row r="73" spans="1:27" s="13" customFormat="1" ht="49.05" customHeight="1" x14ac:dyDescent="0.3">
      <c r="A73" s="26" t="s">
        <v>455</v>
      </c>
      <c r="B73" s="20" t="s">
        <v>244</v>
      </c>
      <c r="C73" s="20">
        <v>3</v>
      </c>
      <c r="D73" s="19" t="s">
        <v>96</v>
      </c>
      <c r="E73" s="19" t="s">
        <v>104</v>
      </c>
      <c r="F73" s="19" t="s">
        <v>30</v>
      </c>
      <c r="G73" s="20" t="s">
        <v>24</v>
      </c>
      <c r="H73" s="19"/>
      <c r="I73" s="21">
        <v>500000</v>
      </c>
      <c r="J73" s="21">
        <v>150000</v>
      </c>
      <c r="K73" s="21">
        <v>350000</v>
      </c>
      <c r="L73" s="21">
        <v>0</v>
      </c>
      <c r="M73" s="21">
        <v>0</v>
      </c>
      <c r="N73" s="21">
        <v>0</v>
      </c>
      <c r="O73" s="21">
        <v>0</v>
      </c>
      <c r="P73" s="21">
        <v>0</v>
      </c>
      <c r="Q73" s="21"/>
      <c r="R73" s="11"/>
      <c r="S73" s="8" t="s">
        <v>245</v>
      </c>
      <c r="T73" s="86">
        <v>2024</v>
      </c>
      <c r="U73" s="86">
        <v>2027</v>
      </c>
      <c r="V73" s="8" t="s">
        <v>85</v>
      </c>
      <c r="W73" s="19"/>
      <c r="X73" s="19" t="s">
        <v>43</v>
      </c>
      <c r="Y73" s="19"/>
      <c r="Z73" s="19"/>
      <c r="AA73" s="20"/>
    </row>
    <row r="74" spans="1:27" s="13" customFormat="1" ht="73.05" customHeight="1" x14ac:dyDescent="0.3">
      <c r="A74" s="20" t="s">
        <v>854</v>
      </c>
      <c r="B74" s="60" t="s">
        <v>855</v>
      </c>
      <c r="C74" s="20">
        <v>3</v>
      </c>
      <c r="D74" s="19" t="s">
        <v>96</v>
      </c>
      <c r="E74" s="19" t="s">
        <v>104</v>
      </c>
      <c r="F74" s="19" t="s">
        <v>127</v>
      </c>
      <c r="G74" s="20" t="s">
        <v>49</v>
      </c>
      <c r="H74" s="19"/>
      <c r="I74" s="21">
        <v>200000</v>
      </c>
      <c r="J74" s="21">
        <v>30000</v>
      </c>
      <c r="K74" s="21">
        <v>160000</v>
      </c>
      <c r="L74" s="21">
        <v>10000</v>
      </c>
      <c r="M74" s="21">
        <v>0</v>
      </c>
      <c r="N74" s="103">
        <v>30000</v>
      </c>
      <c r="O74" s="103">
        <v>1000</v>
      </c>
      <c r="P74" s="103">
        <v>100000</v>
      </c>
      <c r="Q74" s="103">
        <v>90000</v>
      </c>
      <c r="R74" s="11"/>
      <c r="S74" s="8" t="s">
        <v>856</v>
      </c>
      <c r="T74" s="9">
        <v>2022</v>
      </c>
      <c r="U74" s="9">
        <v>2025</v>
      </c>
      <c r="V74" s="8" t="s">
        <v>185</v>
      </c>
      <c r="W74" s="19"/>
      <c r="X74" s="19" t="s">
        <v>78</v>
      </c>
      <c r="Y74" s="19"/>
      <c r="Z74" s="20" t="s">
        <v>852</v>
      </c>
      <c r="AA74" s="20"/>
    </row>
    <row r="75" spans="1:27" s="13" customFormat="1" ht="40.049999999999997" customHeight="1" x14ac:dyDescent="0.3">
      <c r="A75" s="25"/>
      <c r="B75" s="8"/>
      <c r="C75" s="8"/>
      <c r="D75" s="9"/>
      <c r="E75" s="9"/>
      <c r="F75" s="9"/>
      <c r="G75" s="8"/>
      <c r="H75" s="9"/>
      <c r="I75" s="11"/>
      <c r="J75" s="11"/>
      <c r="K75" s="11"/>
      <c r="L75" s="11"/>
      <c r="M75" s="11"/>
      <c r="N75" s="11"/>
      <c r="O75" s="11"/>
      <c r="P75" s="11"/>
      <c r="Q75" s="11"/>
      <c r="R75" s="11"/>
      <c r="S75" s="8"/>
      <c r="T75" s="9"/>
      <c r="U75" s="9"/>
      <c r="V75" s="9"/>
      <c r="W75" s="9"/>
      <c r="X75" s="9"/>
      <c r="Y75" s="9"/>
      <c r="Z75" s="9"/>
      <c r="AA75" s="8"/>
    </row>
    <row r="76" spans="1:27" s="13" customFormat="1" ht="49.05" customHeight="1" x14ac:dyDescent="0.3">
      <c r="A76" s="9"/>
      <c r="B76" s="22" t="s">
        <v>286</v>
      </c>
      <c r="C76" s="22"/>
      <c r="D76" s="9" t="s">
        <v>96</v>
      </c>
      <c r="E76" s="9" t="s">
        <v>105</v>
      </c>
      <c r="F76" s="9"/>
      <c r="G76" s="8"/>
      <c r="H76" s="9"/>
      <c r="I76" s="11"/>
      <c r="J76" s="11"/>
      <c r="K76" s="11"/>
      <c r="L76" s="11"/>
      <c r="M76" s="11"/>
      <c r="N76" s="11"/>
      <c r="O76" s="11"/>
      <c r="P76" s="11"/>
      <c r="Q76" s="11"/>
      <c r="R76" s="11"/>
      <c r="S76" s="8"/>
      <c r="T76" s="9"/>
      <c r="U76" s="9"/>
      <c r="V76" s="9"/>
      <c r="W76" s="9"/>
      <c r="X76" s="9"/>
      <c r="Y76" s="9"/>
      <c r="Z76" s="9"/>
      <c r="AA76" s="8"/>
    </row>
    <row r="77" spans="1:27" s="13" customFormat="1" ht="50.55" customHeight="1" x14ac:dyDescent="0.3">
      <c r="A77" s="20" t="s">
        <v>456</v>
      </c>
      <c r="B77" s="60" t="s">
        <v>26</v>
      </c>
      <c r="C77" s="8">
        <v>1</v>
      </c>
      <c r="D77" s="9" t="s">
        <v>96</v>
      </c>
      <c r="E77" s="9" t="s">
        <v>105</v>
      </c>
      <c r="F77" s="9" t="s">
        <v>25</v>
      </c>
      <c r="G77" s="8" t="s">
        <v>49</v>
      </c>
      <c r="H77" s="9"/>
      <c r="I77" s="11">
        <v>200000</v>
      </c>
      <c r="J77" s="11">
        <v>100000</v>
      </c>
      <c r="K77" s="11">
        <v>100000</v>
      </c>
      <c r="L77" s="11">
        <v>0</v>
      </c>
      <c r="M77" s="11">
        <v>0</v>
      </c>
      <c r="N77" s="103">
        <v>50000</v>
      </c>
      <c r="O77" s="103">
        <v>50000</v>
      </c>
      <c r="P77" s="103">
        <v>50000</v>
      </c>
      <c r="Q77" s="11"/>
      <c r="R77" s="11"/>
      <c r="S77" s="8" t="s">
        <v>755</v>
      </c>
      <c r="T77" s="9">
        <v>2022</v>
      </c>
      <c r="U77" s="9">
        <v>2024</v>
      </c>
      <c r="V77" s="9" t="s">
        <v>185</v>
      </c>
      <c r="W77" s="9" t="s">
        <v>93</v>
      </c>
      <c r="X77" s="9" t="s">
        <v>78</v>
      </c>
      <c r="Y77" s="9"/>
      <c r="Z77" s="9" t="s">
        <v>584</v>
      </c>
      <c r="AA77" s="8"/>
    </row>
    <row r="78" spans="1:27" s="13" customFormat="1" ht="53.1" customHeight="1" x14ac:dyDescent="0.3">
      <c r="A78" s="26" t="s">
        <v>457</v>
      </c>
      <c r="B78" s="8" t="s">
        <v>1053</v>
      </c>
      <c r="C78" s="20">
        <v>3</v>
      </c>
      <c r="D78" s="9" t="s">
        <v>96</v>
      </c>
      <c r="E78" s="9" t="s">
        <v>105</v>
      </c>
      <c r="F78" s="9" t="s">
        <v>32</v>
      </c>
      <c r="G78" s="8" t="s">
        <v>72</v>
      </c>
      <c r="H78" s="9"/>
      <c r="I78" s="11">
        <v>3000000</v>
      </c>
      <c r="J78" s="21">
        <f>I78-K78</f>
        <v>450000</v>
      </c>
      <c r="K78" s="21">
        <f>I78*0.85</f>
        <v>2550000</v>
      </c>
      <c r="L78" s="11">
        <v>0</v>
      </c>
      <c r="M78" s="11">
        <v>0</v>
      </c>
      <c r="N78" s="11">
        <v>0</v>
      </c>
      <c r="O78" s="11">
        <v>0</v>
      </c>
      <c r="P78" s="11">
        <v>0</v>
      </c>
      <c r="Q78" s="11"/>
      <c r="R78" s="11"/>
      <c r="S78" s="8" t="s">
        <v>230</v>
      </c>
      <c r="T78" s="86">
        <v>2024</v>
      </c>
      <c r="U78" s="9">
        <v>2025</v>
      </c>
      <c r="V78" s="9" t="s">
        <v>185</v>
      </c>
      <c r="W78" s="9" t="s">
        <v>93</v>
      </c>
      <c r="X78" s="9" t="s">
        <v>43</v>
      </c>
      <c r="Y78" s="9"/>
      <c r="Z78" s="9" t="s">
        <v>584</v>
      </c>
      <c r="AA78" s="8"/>
    </row>
    <row r="79" spans="1:27" s="13" customFormat="1" ht="77.099999999999994" customHeight="1" x14ac:dyDescent="0.3">
      <c r="A79" s="26" t="s">
        <v>458</v>
      </c>
      <c r="B79" s="8" t="s">
        <v>31</v>
      </c>
      <c r="C79" s="8">
        <v>3</v>
      </c>
      <c r="D79" s="9" t="s">
        <v>96</v>
      </c>
      <c r="E79" s="9" t="s">
        <v>105</v>
      </c>
      <c r="F79" s="9" t="s">
        <v>32</v>
      </c>
      <c r="G79" s="8" t="s">
        <v>49</v>
      </c>
      <c r="H79" s="9"/>
      <c r="I79" s="11">
        <v>250000</v>
      </c>
      <c r="J79" s="11">
        <v>50000</v>
      </c>
      <c r="K79" s="11">
        <v>200000</v>
      </c>
      <c r="L79" s="11">
        <v>0</v>
      </c>
      <c r="M79" s="11">
        <v>0</v>
      </c>
      <c r="N79" s="11">
        <v>0</v>
      </c>
      <c r="O79" s="11">
        <v>0</v>
      </c>
      <c r="P79" s="11">
        <v>0</v>
      </c>
      <c r="Q79" s="11"/>
      <c r="R79" s="11"/>
      <c r="S79" s="8" t="s">
        <v>33</v>
      </c>
      <c r="T79" s="86">
        <v>2024</v>
      </c>
      <c r="U79" s="9">
        <v>2024</v>
      </c>
      <c r="V79" s="9" t="s">
        <v>185</v>
      </c>
      <c r="W79" s="9" t="s">
        <v>93</v>
      </c>
      <c r="X79" s="9" t="s">
        <v>43</v>
      </c>
      <c r="Y79" s="9"/>
      <c r="Z79" s="9" t="s">
        <v>584</v>
      </c>
      <c r="AA79" s="8"/>
    </row>
    <row r="80" spans="1:27" s="13" customFormat="1" ht="56.55" customHeight="1" x14ac:dyDescent="0.3">
      <c r="A80" s="26" t="s">
        <v>459</v>
      </c>
      <c r="B80" s="8" t="s">
        <v>253</v>
      </c>
      <c r="C80" s="20">
        <v>3</v>
      </c>
      <c r="D80" s="9" t="s">
        <v>96</v>
      </c>
      <c r="E80" s="9" t="s">
        <v>105</v>
      </c>
      <c r="F80" s="9" t="s">
        <v>32</v>
      </c>
      <c r="G80" s="8" t="s">
        <v>49</v>
      </c>
      <c r="H80" s="9"/>
      <c r="I80" s="11">
        <v>360000</v>
      </c>
      <c r="J80" s="11">
        <f t="shared" ref="J80:J84" si="1">I80-K80</f>
        <v>54000</v>
      </c>
      <c r="K80" s="11">
        <f>I80*0.85</f>
        <v>306000</v>
      </c>
      <c r="L80" s="11">
        <v>0</v>
      </c>
      <c r="M80" s="11">
        <v>0</v>
      </c>
      <c r="N80" s="11">
        <v>0</v>
      </c>
      <c r="O80" s="11">
        <v>0</v>
      </c>
      <c r="P80" s="11">
        <v>0</v>
      </c>
      <c r="Q80" s="11"/>
      <c r="R80" s="11"/>
      <c r="S80" s="8" t="s">
        <v>610</v>
      </c>
      <c r="T80" s="86">
        <v>2024</v>
      </c>
      <c r="U80" s="9">
        <v>2025</v>
      </c>
      <c r="V80" s="9" t="s">
        <v>85</v>
      </c>
      <c r="W80" s="9" t="s">
        <v>93</v>
      </c>
      <c r="X80" s="9" t="s">
        <v>43</v>
      </c>
      <c r="Y80" s="9"/>
      <c r="Z80" s="9" t="s">
        <v>584</v>
      </c>
      <c r="AA80" s="8"/>
    </row>
    <row r="81" spans="1:27" s="13" customFormat="1" ht="56.55" customHeight="1" x14ac:dyDescent="0.3">
      <c r="A81" s="26" t="s">
        <v>460</v>
      </c>
      <c r="B81" s="8" t="s">
        <v>254</v>
      </c>
      <c r="C81" s="8">
        <v>3</v>
      </c>
      <c r="D81" s="9" t="s">
        <v>96</v>
      </c>
      <c r="E81" s="9" t="s">
        <v>105</v>
      </c>
      <c r="F81" s="9" t="s">
        <v>32</v>
      </c>
      <c r="G81" s="8" t="s">
        <v>49</v>
      </c>
      <c r="H81" s="9"/>
      <c r="I81" s="11">
        <v>60000</v>
      </c>
      <c r="J81" s="11">
        <f t="shared" si="1"/>
        <v>9000</v>
      </c>
      <c r="K81" s="11">
        <f>I81*0.85</f>
        <v>51000</v>
      </c>
      <c r="L81" s="11">
        <v>0</v>
      </c>
      <c r="M81" s="11">
        <v>0</v>
      </c>
      <c r="N81" s="11">
        <v>0</v>
      </c>
      <c r="O81" s="11">
        <v>0</v>
      </c>
      <c r="P81" s="11">
        <v>0</v>
      </c>
      <c r="Q81" s="11"/>
      <c r="R81" s="11"/>
      <c r="S81" s="8" t="s">
        <v>586</v>
      </c>
      <c r="T81" s="9">
        <v>2023</v>
      </c>
      <c r="U81" s="9">
        <v>2025</v>
      </c>
      <c r="V81" s="9" t="s">
        <v>185</v>
      </c>
      <c r="W81" s="9" t="s">
        <v>93</v>
      </c>
      <c r="X81" s="9" t="s">
        <v>43</v>
      </c>
      <c r="Y81" s="9"/>
      <c r="Z81" s="9" t="s">
        <v>584</v>
      </c>
      <c r="AA81" s="8"/>
    </row>
    <row r="82" spans="1:27" s="13" customFormat="1" ht="56.55" customHeight="1" x14ac:dyDescent="0.3">
      <c r="A82" s="26" t="s">
        <v>461</v>
      </c>
      <c r="B82" s="8" t="s">
        <v>255</v>
      </c>
      <c r="C82" s="8">
        <v>3</v>
      </c>
      <c r="D82" s="9" t="s">
        <v>96</v>
      </c>
      <c r="E82" s="9" t="s">
        <v>105</v>
      </c>
      <c r="F82" s="9" t="s">
        <v>32</v>
      </c>
      <c r="G82" s="8" t="s">
        <v>59</v>
      </c>
      <c r="H82" s="9"/>
      <c r="I82" s="11">
        <v>300000</v>
      </c>
      <c r="J82" s="11">
        <f t="shared" si="1"/>
        <v>45000</v>
      </c>
      <c r="K82" s="11">
        <f>I82*0.85</f>
        <v>255000</v>
      </c>
      <c r="L82" s="11">
        <v>0</v>
      </c>
      <c r="M82" s="11">
        <v>0</v>
      </c>
      <c r="N82" s="11">
        <v>0</v>
      </c>
      <c r="O82" s="11">
        <v>0</v>
      </c>
      <c r="P82" s="11">
        <v>0</v>
      </c>
      <c r="Q82" s="11"/>
      <c r="R82" s="11"/>
      <c r="S82" s="8" t="s">
        <v>871</v>
      </c>
      <c r="T82" s="86">
        <v>2024</v>
      </c>
      <c r="U82" s="86">
        <v>2026</v>
      </c>
      <c r="V82" s="9" t="s">
        <v>185</v>
      </c>
      <c r="W82" s="9" t="s">
        <v>93</v>
      </c>
      <c r="X82" s="9" t="s">
        <v>43</v>
      </c>
      <c r="Y82" s="9"/>
      <c r="Z82" s="9" t="s">
        <v>584</v>
      </c>
      <c r="AA82" s="8"/>
    </row>
    <row r="83" spans="1:27" s="13" customFormat="1" ht="56.55" customHeight="1" x14ac:dyDescent="0.3">
      <c r="A83" s="26" t="s">
        <v>462</v>
      </c>
      <c r="B83" s="8" t="s">
        <v>825</v>
      </c>
      <c r="C83" s="8">
        <v>2</v>
      </c>
      <c r="D83" s="9" t="s">
        <v>96</v>
      </c>
      <c r="E83" s="9" t="s">
        <v>105</v>
      </c>
      <c r="F83" s="9" t="s">
        <v>32</v>
      </c>
      <c r="G83" s="8" t="s">
        <v>24</v>
      </c>
      <c r="H83" s="9"/>
      <c r="I83" s="11">
        <v>450000</v>
      </c>
      <c r="J83" s="11">
        <f t="shared" si="1"/>
        <v>67500</v>
      </c>
      <c r="K83" s="11">
        <f>I83*0.85</f>
        <v>382500</v>
      </c>
      <c r="L83" s="11">
        <v>0</v>
      </c>
      <c r="M83" s="11">
        <v>0</v>
      </c>
      <c r="N83" s="11">
        <v>0</v>
      </c>
      <c r="O83" s="11">
        <v>0</v>
      </c>
      <c r="P83" s="11">
        <v>0</v>
      </c>
      <c r="Q83" s="11"/>
      <c r="R83" s="11"/>
      <c r="S83" s="8" t="s">
        <v>826</v>
      </c>
      <c r="T83" s="9">
        <v>2024</v>
      </c>
      <c r="U83" s="9">
        <v>2025</v>
      </c>
      <c r="V83" s="9" t="s">
        <v>185</v>
      </c>
      <c r="W83" s="9" t="s">
        <v>93</v>
      </c>
      <c r="X83" s="9" t="s">
        <v>43</v>
      </c>
      <c r="Y83" s="9"/>
      <c r="Z83" s="9" t="s">
        <v>584</v>
      </c>
      <c r="AA83" s="8"/>
    </row>
    <row r="84" spans="1:27" s="27" customFormat="1" ht="56.55" customHeight="1" x14ac:dyDescent="0.3">
      <c r="A84" s="26" t="s">
        <v>597</v>
      </c>
      <c r="B84" s="8" t="s">
        <v>596</v>
      </c>
      <c r="C84" s="20">
        <v>3</v>
      </c>
      <c r="D84" s="19" t="s">
        <v>96</v>
      </c>
      <c r="E84" s="19" t="s">
        <v>105</v>
      </c>
      <c r="F84" s="19" t="s">
        <v>32</v>
      </c>
      <c r="G84" s="20" t="s">
        <v>62</v>
      </c>
      <c r="H84" s="19"/>
      <c r="I84" s="21">
        <v>300000</v>
      </c>
      <c r="J84" s="21">
        <f t="shared" si="1"/>
        <v>45000</v>
      </c>
      <c r="K84" s="21">
        <f>I84*0.85</f>
        <v>255000</v>
      </c>
      <c r="L84" s="21">
        <v>0</v>
      </c>
      <c r="M84" s="21">
        <v>0</v>
      </c>
      <c r="N84" s="21">
        <v>0</v>
      </c>
      <c r="O84" s="21">
        <v>0</v>
      </c>
      <c r="P84" s="11">
        <v>0</v>
      </c>
      <c r="Q84" s="11"/>
      <c r="R84" s="11"/>
      <c r="S84" s="8" t="s">
        <v>870</v>
      </c>
      <c r="T84" s="9">
        <v>2023</v>
      </c>
      <c r="U84" s="9">
        <v>2024</v>
      </c>
      <c r="V84" s="9" t="s">
        <v>185</v>
      </c>
      <c r="W84" s="9" t="s">
        <v>93</v>
      </c>
      <c r="X84" s="9" t="s">
        <v>43</v>
      </c>
      <c r="Y84" s="19"/>
      <c r="Z84" s="9" t="s">
        <v>584</v>
      </c>
      <c r="AA84" s="20"/>
    </row>
    <row r="85" spans="1:27" s="27" customFormat="1" ht="56.55" customHeight="1" x14ac:dyDescent="0.3">
      <c r="A85" s="26" t="s">
        <v>619</v>
      </c>
      <c r="B85" s="8" t="s">
        <v>640</v>
      </c>
      <c r="C85" s="20">
        <v>1</v>
      </c>
      <c r="D85" s="19" t="s">
        <v>96</v>
      </c>
      <c r="E85" s="19" t="s">
        <v>105</v>
      </c>
      <c r="F85" s="19" t="s">
        <v>32</v>
      </c>
      <c r="G85" s="20" t="s">
        <v>69</v>
      </c>
      <c r="H85" s="19"/>
      <c r="I85" s="21">
        <v>150000</v>
      </c>
      <c r="J85" s="21">
        <f>I85-K85</f>
        <v>150000</v>
      </c>
      <c r="K85" s="21">
        <v>0</v>
      </c>
      <c r="L85" s="21">
        <v>0</v>
      </c>
      <c r="M85" s="21">
        <v>0</v>
      </c>
      <c r="N85" s="21">
        <v>0</v>
      </c>
      <c r="O85" s="21">
        <v>0</v>
      </c>
      <c r="P85" s="11">
        <v>0</v>
      </c>
      <c r="Q85" s="11"/>
      <c r="R85" s="11"/>
      <c r="S85" s="8" t="s">
        <v>749</v>
      </c>
      <c r="T85" s="9">
        <v>2023</v>
      </c>
      <c r="U85" s="9">
        <v>2024</v>
      </c>
      <c r="V85" s="9" t="s">
        <v>185</v>
      </c>
      <c r="W85" s="9"/>
      <c r="X85" s="9" t="s">
        <v>43</v>
      </c>
      <c r="Y85" s="19"/>
      <c r="Z85" s="9"/>
      <c r="AA85" s="20"/>
    </row>
    <row r="86" spans="1:27" s="13" customFormat="1" ht="118.2" customHeight="1" x14ac:dyDescent="0.3">
      <c r="A86" s="101" t="s">
        <v>1005</v>
      </c>
      <c r="B86" s="104" t="s">
        <v>1004</v>
      </c>
      <c r="C86" s="8">
        <v>3</v>
      </c>
      <c r="D86" s="9" t="s">
        <v>96</v>
      </c>
      <c r="E86" s="9" t="s">
        <v>105</v>
      </c>
      <c r="F86" s="9" t="s">
        <v>32</v>
      </c>
      <c r="G86" s="8" t="s">
        <v>24</v>
      </c>
      <c r="H86" s="9"/>
      <c r="I86" s="11">
        <v>155000</v>
      </c>
      <c r="J86" s="11">
        <v>31000</v>
      </c>
      <c r="K86" s="11">
        <v>124000</v>
      </c>
      <c r="L86" s="11">
        <v>0</v>
      </c>
      <c r="M86" s="11">
        <v>0</v>
      </c>
      <c r="N86" s="11"/>
      <c r="O86" s="11"/>
      <c r="P86" s="11"/>
      <c r="Q86" s="21">
        <v>77500</v>
      </c>
      <c r="R86" s="21">
        <v>77500</v>
      </c>
      <c r="S86" s="20" t="s">
        <v>1006</v>
      </c>
      <c r="T86" s="9">
        <v>2024</v>
      </c>
      <c r="U86" s="9">
        <v>2025</v>
      </c>
      <c r="V86" s="9" t="s">
        <v>185</v>
      </c>
      <c r="W86" s="9" t="s">
        <v>93</v>
      </c>
      <c r="X86" s="9" t="s">
        <v>44</v>
      </c>
      <c r="Y86" s="9"/>
      <c r="Z86" s="9" t="s">
        <v>982</v>
      </c>
      <c r="AA86" s="8"/>
    </row>
    <row r="87" spans="1:27" s="27" customFormat="1" ht="56.55" customHeight="1" x14ac:dyDescent="0.3">
      <c r="A87" s="26"/>
      <c r="B87" s="20"/>
      <c r="C87" s="20"/>
      <c r="D87" s="19"/>
      <c r="E87" s="19"/>
      <c r="F87" s="19"/>
      <c r="G87" s="20"/>
      <c r="H87" s="19"/>
      <c r="I87" s="21"/>
      <c r="J87" s="21"/>
      <c r="K87" s="21"/>
      <c r="L87" s="21"/>
      <c r="M87" s="21"/>
      <c r="N87" s="21"/>
      <c r="O87" s="21"/>
      <c r="P87" s="11"/>
      <c r="Q87" s="11"/>
      <c r="R87" s="11"/>
      <c r="S87" s="8"/>
      <c r="T87" s="9"/>
      <c r="U87" s="9"/>
      <c r="V87" s="9"/>
      <c r="W87" s="19"/>
      <c r="X87" s="19"/>
      <c r="Y87" s="19"/>
      <c r="Z87" s="19"/>
      <c r="AA87" s="20"/>
    </row>
    <row r="88" spans="1:27" s="13" customFormat="1" ht="49.5" customHeight="1" x14ac:dyDescent="0.3">
      <c r="A88" s="9"/>
      <c r="B88" s="22" t="s">
        <v>287</v>
      </c>
      <c r="C88" s="22"/>
      <c r="D88" s="9" t="s">
        <v>97</v>
      </c>
      <c r="E88" s="9" t="s">
        <v>106</v>
      </c>
      <c r="F88" s="9"/>
      <c r="G88" s="8"/>
      <c r="H88" s="9"/>
      <c r="I88" s="11"/>
      <c r="J88" s="11"/>
      <c r="K88" s="11"/>
      <c r="L88" s="11"/>
      <c r="M88" s="11"/>
      <c r="N88" s="11"/>
      <c r="O88" s="11"/>
      <c r="P88" s="11"/>
      <c r="Q88" s="11"/>
      <c r="R88" s="11"/>
      <c r="S88" s="8"/>
      <c r="T88" s="9"/>
      <c r="U88" s="9"/>
      <c r="V88" s="9"/>
      <c r="W88" s="9"/>
      <c r="X88" s="9"/>
      <c r="Y88" s="9"/>
      <c r="Z88" s="9"/>
      <c r="AA88" s="8"/>
    </row>
    <row r="89" spans="1:27" s="13" customFormat="1" ht="87.6" customHeight="1" x14ac:dyDescent="0.3">
      <c r="A89" s="26" t="s">
        <v>463</v>
      </c>
      <c r="B89" s="60" t="s">
        <v>641</v>
      </c>
      <c r="C89" s="8">
        <v>1</v>
      </c>
      <c r="D89" s="9" t="s">
        <v>97</v>
      </c>
      <c r="E89" s="9" t="s">
        <v>106</v>
      </c>
      <c r="F89" s="9" t="s">
        <v>34</v>
      </c>
      <c r="G89" s="8" t="s">
        <v>49</v>
      </c>
      <c r="H89" s="9"/>
      <c r="I89" s="11">
        <v>950000</v>
      </c>
      <c r="J89" s="11">
        <f>I89-K89</f>
        <v>142500</v>
      </c>
      <c r="K89" s="23">
        <f>I89*0.85</f>
        <v>807500</v>
      </c>
      <c r="L89" s="23">
        <v>0</v>
      </c>
      <c r="M89" s="23">
        <v>0</v>
      </c>
      <c r="N89" s="21">
        <v>0</v>
      </c>
      <c r="O89" s="21">
        <v>0</v>
      </c>
      <c r="P89" s="21">
        <v>0</v>
      </c>
      <c r="Q89" s="11"/>
      <c r="R89" s="11"/>
      <c r="S89" s="8" t="s">
        <v>869</v>
      </c>
      <c r="T89" s="9">
        <v>2022</v>
      </c>
      <c r="U89" s="9">
        <v>2028</v>
      </c>
      <c r="V89" s="9" t="s">
        <v>185</v>
      </c>
      <c r="W89" s="9" t="s">
        <v>232</v>
      </c>
      <c r="X89" s="9" t="s">
        <v>78</v>
      </c>
      <c r="Y89" s="9"/>
      <c r="Z89" s="9"/>
      <c r="AA89" s="16"/>
    </row>
    <row r="90" spans="1:27" s="13" customFormat="1" ht="65.400000000000006" customHeight="1" x14ac:dyDescent="0.3">
      <c r="A90" s="26" t="s">
        <v>464</v>
      </c>
      <c r="B90" s="63" t="s">
        <v>199</v>
      </c>
      <c r="C90" s="8">
        <v>1</v>
      </c>
      <c r="D90" s="9" t="s">
        <v>97</v>
      </c>
      <c r="E90" s="9" t="s">
        <v>106</v>
      </c>
      <c r="F90" s="9" t="s">
        <v>34</v>
      </c>
      <c r="G90" s="8" t="s">
        <v>24</v>
      </c>
      <c r="H90" s="9"/>
      <c r="I90" s="11">
        <v>312723</v>
      </c>
      <c r="J90" s="11">
        <f>I90</f>
        <v>312723</v>
      </c>
      <c r="K90" s="23">
        <v>0</v>
      </c>
      <c r="L90" s="23">
        <v>0</v>
      </c>
      <c r="M90" s="23">
        <v>0</v>
      </c>
      <c r="N90" s="21">
        <v>194740</v>
      </c>
      <c r="O90" s="21">
        <f>N90</f>
        <v>194740</v>
      </c>
      <c r="P90" s="21"/>
      <c r="Q90" s="11"/>
      <c r="R90" s="11"/>
      <c r="S90" s="8" t="s">
        <v>200</v>
      </c>
      <c r="T90" s="9">
        <v>2021</v>
      </c>
      <c r="U90" s="9">
        <v>2022</v>
      </c>
      <c r="V90" s="9" t="s">
        <v>185</v>
      </c>
      <c r="W90" s="9" t="s">
        <v>201</v>
      </c>
      <c r="X90" s="9" t="s">
        <v>77</v>
      </c>
      <c r="Y90" s="9"/>
      <c r="Z90" s="9" t="s">
        <v>266</v>
      </c>
      <c r="AA90" s="8"/>
    </row>
    <row r="91" spans="1:27" s="13" customFormat="1" ht="61.05" customHeight="1" x14ac:dyDescent="0.3">
      <c r="A91" s="26" t="s">
        <v>465</v>
      </c>
      <c r="B91" s="63" t="s">
        <v>816</v>
      </c>
      <c r="C91" s="8">
        <v>1</v>
      </c>
      <c r="D91" s="9" t="s">
        <v>97</v>
      </c>
      <c r="E91" s="9" t="s">
        <v>106</v>
      </c>
      <c r="F91" s="9" t="s">
        <v>34</v>
      </c>
      <c r="G91" s="8" t="s">
        <v>64</v>
      </c>
      <c r="H91" s="9"/>
      <c r="I91" s="11">
        <v>404682.76</v>
      </c>
      <c r="J91" s="11">
        <v>79402.429999999993</v>
      </c>
      <c r="K91" s="23">
        <v>0</v>
      </c>
      <c r="L91" s="23">
        <v>325280.33</v>
      </c>
      <c r="M91" s="23">
        <v>0</v>
      </c>
      <c r="N91" s="21">
        <f>I91*0.65</f>
        <v>263043.79399999999</v>
      </c>
      <c r="O91" s="21">
        <f>N91</f>
        <v>263043.79399999999</v>
      </c>
      <c r="P91" s="21"/>
      <c r="Q91" s="11"/>
      <c r="R91" s="11"/>
      <c r="S91" s="8" t="s">
        <v>815</v>
      </c>
      <c r="T91" s="9">
        <v>2021</v>
      </c>
      <c r="U91" s="9">
        <v>2023</v>
      </c>
      <c r="V91" s="9" t="s">
        <v>185</v>
      </c>
      <c r="W91" s="9" t="s">
        <v>156</v>
      </c>
      <c r="X91" s="9" t="s">
        <v>77</v>
      </c>
      <c r="Y91" s="9"/>
      <c r="Z91" s="9" t="s">
        <v>266</v>
      </c>
      <c r="AA91" s="8" t="s">
        <v>246</v>
      </c>
    </row>
    <row r="92" spans="1:27" s="13" customFormat="1" ht="61.05" customHeight="1" x14ac:dyDescent="0.3">
      <c r="A92" s="26" t="s">
        <v>466</v>
      </c>
      <c r="B92" s="8" t="s">
        <v>349</v>
      </c>
      <c r="C92" s="8">
        <v>3</v>
      </c>
      <c r="D92" s="9" t="s">
        <v>97</v>
      </c>
      <c r="E92" s="9" t="s">
        <v>106</v>
      </c>
      <c r="F92" s="9" t="s">
        <v>34</v>
      </c>
      <c r="G92" s="8" t="s">
        <v>64</v>
      </c>
      <c r="H92" s="9"/>
      <c r="I92" s="11">
        <v>450000</v>
      </c>
      <c r="J92" s="11">
        <v>450000</v>
      </c>
      <c r="K92" s="23">
        <v>0</v>
      </c>
      <c r="L92" s="23">
        <v>0</v>
      </c>
      <c r="M92" s="23">
        <v>0</v>
      </c>
      <c r="N92" s="21">
        <v>0</v>
      </c>
      <c r="O92" s="21">
        <v>0</v>
      </c>
      <c r="P92" s="21">
        <v>0</v>
      </c>
      <c r="Q92" s="11"/>
      <c r="R92" s="11"/>
      <c r="S92" s="8" t="s">
        <v>817</v>
      </c>
      <c r="T92" s="9">
        <v>2024</v>
      </c>
      <c r="U92" s="9">
        <v>2026</v>
      </c>
      <c r="V92" s="9" t="s">
        <v>185</v>
      </c>
      <c r="W92" s="9" t="s">
        <v>156</v>
      </c>
      <c r="X92" s="9" t="s">
        <v>43</v>
      </c>
      <c r="Y92" s="9"/>
      <c r="Z92" s="9"/>
      <c r="AA92" s="8"/>
    </row>
    <row r="93" spans="1:27" s="13" customFormat="1" ht="58.05" customHeight="1" x14ac:dyDescent="0.3">
      <c r="A93" s="26" t="s">
        <v>467</v>
      </c>
      <c r="B93" s="60" t="s">
        <v>288</v>
      </c>
      <c r="C93" s="8">
        <v>2</v>
      </c>
      <c r="D93" s="9" t="s">
        <v>97</v>
      </c>
      <c r="E93" s="9" t="s">
        <v>106</v>
      </c>
      <c r="F93" s="9" t="s">
        <v>34</v>
      </c>
      <c r="G93" s="8" t="s">
        <v>57</v>
      </c>
      <c r="H93" s="9"/>
      <c r="I93" s="11">
        <v>800000</v>
      </c>
      <c r="J93" s="11">
        <v>800000</v>
      </c>
      <c r="K93" s="23">
        <v>0</v>
      </c>
      <c r="L93" s="23">
        <v>0</v>
      </c>
      <c r="M93" s="23">
        <v>0</v>
      </c>
      <c r="N93" s="21">
        <v>30000</v>
      </c>
      <c r="O93" s="21">
        <v>0</v>
      </c>
      <c r="P93" s="21">
        <v>50000</v>
      </c>
      <c r="Q93" s="11"/>
      <c r="R93" s="11"/>
      <c r="S93" s="8" t="s">
        <v>289</v>
      </c>
      <c r="T93" s="9">
        <v>2022</v>
      </c>
      <c r="U93" s="9">
        <v>2023</v>
      </c>
      <c r="V93" s="9" t="s">
        <v>185</v>
      </c>
      <c r="W93" s="9" t="s">
        <v>225</v>
      </c>
      <c r="X93" s="9" t="s">
        <v>44</v>
      </c>
      <c r="Y93" s="9"/>
      <c r="Z93" s="8"/>
      <c r="AA93" s="8"/>
    </row>
    <row r="94" spans="1:27" s="13" customFormat="1" ht="75" customHeight="1" x14ac:dyDescent="0.3">
      <c r="A94" s="26" t="s">
        <v>468</v>
      </c>
      <c r="B94" s="63" t="s">
        <v>598</v>
      </c>
      <c r="C94" s="8">
        <v>1</v>
      </c>
      <c r="D94" s="9" t="s">
        <v>97</v>
      </c>
      <c r="E94" s="9" t="s">
        <v>106</v>
      </c>
      <c r="F94" s="9" t="s">
        <v>34</v>
      </c>
      <c r="G94" s="8" t="s">
        <v>27</v>
      </c>
      <c r="H94" s="9"/>
      <c r="I94" s="21">
        <v>177095</v>
      </c>
      <c r="J94" s="21">
        <v>177095</v>
      </c>
      <c r="K94" s="11">
        <v>0</v>
      </c>
      <c r="L94" s="11">
        <v>0</v>
      </c>
      <c r="M94" s="11">
        <v>0</v>
      </c>
      <c r="N94" s="21">
        <f>25082.75+95098.85</f>
        <v>120181.6</v>
      </c>
      <c r="O94" s="21">
        <v>120182</v>
      </c>
      <c r="P94" s="21"/>
      <c r="Q94" s="11"/>
      <c r="R94" s="11"/>
      <c r="S94" s="8" t="s">
        <v>37</v>
      </c>
      <c r="T94" s="9">
        <v>2021</v>
      </c>
      <c r="U94" s="9">
        <v>2022</v>
      </c>
      <c r="V94" s="9" t="s">
        <v>185</v>
      </c>
      <c r="W94" s="9" t="s">
        <v>225</v>
      </c>
      <c r="X94" s="9" t="s">
        <v>77</v>
      </c>
      <c r="Y94" s="9"/>
      <c r="Z94" s="9" t="s">
        <v>266</v>
      </c>
      <c r="AA94" s="8"/>
    </row>
    <row r="95" spans="1:27" s="27" customFormat="1" ht="67.5" customHeight="1" x14ac:dyDescent="0.3">
      <c r="A95" s="26" t="s">
        <v>411</v>
      </c>
      <c r="B95" s="60" t="s">
        <v>866</v>
      </c>
      <c r="C95" s="8">
        <v>3</v>
      </c>
      <c r="D95" s="9" t="s">
        <v>97</v>
      </c>
      <c r="E95" s="9" t="s">
        <v>106</v>
      </c>
      <c r="F95" s="9" t="s">
        <v>34</v>
      </c>
      <c r="G95" s="8" t="s">
        <v>59</v>
      </c>
      <c r="H95" s="9"/>
      <c r="I95" s="11">
        <v>119389.57</v>
      </c>
      <c r="J95" s="11">
        <f>I95</f>
        <v>119389.57</v>
      </c>
      <c r="K95" s="23">
        <v>0</v>
      </c>
      <c r="L95" s="23">
        <v>0</v>
      </c>
      <c r="M95" s="23">
        <v>0</v>
      </c>
      <c r="N95" s="21">
        <v>0</v>
      </c>
      <c r="O95" s="21">
        <v>0</v>
      </c>
      <c r="P95" s="21">
        <v>8899</v>
      </c>
      <c r="Q95" s="11"/>
      <c r="R95" s="11"/>
      <c r="S95" s="8" t="s">
        <v>867</v>
      </c>
      <c r="T95" s="86">
        <v>2023</v>
      </c>
      <c r="U95" s="9">
        <v>2023</v>
      </c>
      <c r="V95" s="9" t="s">
        <v>185</v>
      </c>
      <c r="W95" s="19" t="s">
        <v>156</v>
      </c>
      <c r="X95" s="19" t="s">
        <v>44</v>
      </c>
      <c r="Y95" s="19"/>
      <c r="Z95" s="19" t="s">
        <v>266</v>
      </c>
      <c r="AA95" s="20" t="s">
        <v>246</v>
      </c>
    </row>
    <row r="96" spans="1:27" s="13" customFormat="1" ht="75" customHeight="1" x14ac:dyDescent="0.3">
      <c r="A96" s="26" t="s">
        <v>469</v>
      </c>
      <c r="B96" s="60" t="s">
        <v>620</v>
      </c>
      <c r="C96" s="8">
        <v>1</v>
      </c>
      <c r="D96" s="9" t="s">
        <v>97</v>
      </c>
      <c r="E96" s="9" t="s">
        <v>106</v>
      </c>
      <c r="F96" s="9" t="s">
        <v>34</v>
      </c>
      <c r="G96" s="8" t="s">
        <v>49</v>
      </c>
      <c r="H96" s="9"/>
      <c r="I96" s="11">
        <v>300000</v>
      </c>
      <c r="J96" s="11">
        <v>300000</v>
      </c>
      <c r="K96" s="23">
        <v>0</v>
      </c>
      <c r="L96" s="23">
        <v>0</v>
      </c>
      <c r="M96" s="23">
        <v>0</v>
      </c>
      <c r="N96" s="21">
        <v>105000</v>
      </c>
      <c r="O96" s="21"/>
      <c r="P96" s="21">
        <v>116062</v>
      </c>
      <c r="Q96" s="11"/>
      <c r="R96" s="11"/>
      <c r="S96" s="8" t="s">
        <v>868</v>
      </c>
      <c r="T96" s="9">
        <v>2022</v>
      </c>
      <c r="U96" s="9">
        <v>2028</v>
      </c>
      <c r="V96" s="9" t="s">
        <v>185</v>
      </c>
      <c r="W96" s="9" t="s">
        <v>232</v>
      </c>
      <c r="X96" s="9" t="s">
        <v>78</v>
      </c>
      <c r="Y96" s="9"/>
      <c r="Z96" s="9"/>
      <c r="AA96" s="8"/>
    </row>
    <row r="97" spans="1:27" s="13" customFormat="1" ht="67.95" customHeight="1" x14ac:dyDescent="0.3">
      <c r="A97" s="26" t="s">
        <v>470</v>
      </c>
      <c r="B97" s="60" t="s">
        <v>798</v>
      </c>
      <c r="C97" s="8">
        <v>1</v>
      </c>
      <c r="D97" s="9" t="s">
        <v>97</v>
      </c>
      <c r="E97" s="9" t="s">
        <v>106</v>
      </c>
      <c r="F97" s="9" t="s">
        <v>34</v>
      </c>
      <c r="G97" s="8" t="s">
        <v>49</v>
      </c>
      <c r="H97" s="9"/>
      <c r="I97" s="11">
        <v>3000000</v>
      </c>
      <c r="J97" s="11">
        <f t="shared" ref="J97:J102" si="2">I97-K97</f>
        <v>750000</v>
      </c>
      <c r="K97" s="23">
        <f>I97*0.75</f>
        <v>2250000</v>
      </c>
      <c r="L97" s="23">
        <v>0</v>
      </c>
      <c r="M97" s="23">
        <v>0</v>
      </c>
      <c r="N97" s="21">
        <v>150000</v>
      </c>
      <c r="O97" s="21"/>
      <c r="P97" s="21"/>
      <c r="Q97" s="11"/>
      <c r="R97" s="11"/>
      <c r="S97" s="8" t="s">
        <v>797</v>
      </c>
      <c r="T97" s="9">
        <v>2022</v>
      </c>
      <c r="U97" s="9">
        <v>2028</v>
      </c>
      <c r="V97" s="9" t="s">
        <v>185</v>
      </c>
      <c r="W97" s="9" t="s">
        <v>232</v>
      </c>
      <c r="X97" s="9" t="s">
        <v>78</v>
      </c>
      <c r="Y97" s="9"/>
      <c r="Z97" s="9"/>
      <c r="AA97" s="8"/>
    </row>
    <row r="98" spans="1:27" s="13" customFormat="1" ht="60.6" customHeight="1" x14ac:dyDescent="0.3">
      <c r="A98" s="26" t="s">
        <v>471</v>
      </c>
      <c r="B98" s="60" t="s">
        <v>290</v>
      </c>
      <c r="C98" s="8">
        <v>1</v>
      </c>
      <c r="D98" s="9" t="s">
        <v>97</v>
      </c>
      <c r="E98" s="9" t="s">
        <v>106</v>
      </c>
      <c r="F98" s="9" t="s">
        <v>35</v>
      </c>
      <c r="G98" s="8" t="s">
        <v>24</v>
      </c>
      <c r="H98" s="9"/>
      <c r="I98" s="11">
        <v>1300000</v>
      </c>
      <c r="J98" s="11">
        <f t="shared" si="2"/>
        <v>195000</v>
      </c>
      <c r="K98" s="23">
        <f>I98*0.85</f>
        <v>1105000</v>
      </c>
      <c r="L98" s="23">
        <v>0</v>
      </c>
      <c r="M98" s="23">
        <v>0</v>
      </c>
      <c r="N98" s="21">
        <v>25000</v>
      </c>
      <c r="O98" s="21">
        <f>N98</f>
        <v>25000</v>
      </c>
      <c r="P98" s="21"/>
      <c r="Q98" s="11"/>
      <c r="R98" s="11"/>
      <c r="S98" s="8" t="s">
        <v>644</v>
      </c>
      <c r="T98" s="9">
        <v>2022</v>
      </c>
      <c r="U98" s="9">
        <v>2023</v>
      </c>
      <c r="V98" s="9" t="s">
        <v>224</v>
      </c>
      <c r="W98" s="9"/>
      <c r="X98" s="9" t="s">
        <v>44</v>
      </c>
      <c r="Y98" s="9"/>
      <c r="Z98" s="9"/>
      <c r="AA98" s="8"/>
    </row>
    <row r="99" spans="1:27" s="13" customFormat="1" ht="71.099999999999994" customHeight="1" x14ac:dyDescent="0.3">
      <c r="A99" s="26" t="s">
        <v>472</v>
      </c>
      <c r="B99" s="60" t="s">
        <v>210</v>
      </c>
      <c r="C99" s="8">
        <v>2</v>
      </c>
      <c r="D99" s="9" t="s">
        <v>97</v>
      </c>
      <c r="E99" s="9" t="s">
        <v>106</v>
      </c>
      <c r="F99" s="9" t="s">
        <v>35</v>
      </c>
      <c r="G99" s="8" t="s">
        <v>24</v>
      </c>
      <c r="H99" s="9"/>
      <c r="I99" s="11">
        <v>500000</v>
      </c>
      <c r="J99" s="11">
        <f t="shared" si="2"/>
        <v>75000</v>
      </c>
      <c r="K99" s="23">
        <f>I99*0.85</f>
        <v>425000</v>
      </c>
      <c r="L99" s="23">
        <v>0</v>
      </c>
      <c r="M99" s="23">
        <v>0</v>
      </c>
      <c r="N99" s="21">
        <v>0</v>
      </c>
      <c r="O99" s="21">
        <v>0</v>
      </c>
      <c r="P99" s="21">
        <v>0</v>
      </c>
      <c r="Q99" s="11"/>
      <c r="R99" s="11"/>
      <c r="S99" s="8" t="s">
        <v>211</v>
      </c>
      <c r="T99" s="9">
        <v>2023</v>
      </c>
      <c r="U99" s="9">
        <v>2024</v>
      </c>
      <c r="V99" s="9" t="s">
        <v>185</v>
      </c>
      <c r="W99" s="9" t="s">
        <v>224</v>
      </c>
      <c r="X99" s="9" t="s">
        <v>44</v>
      </c>
      <c r="Y99" s="9"/>
      <c r="Z99" s="9" t="s">
        <v>302</v>
      </c>
      <c r="AA99" s="8" t="s">
        <v>246</v>
      </c>
    </row>
    <row r="100" spans="1:27" s="13" customFormat="1" ht="65.55" customHeight="1" x14ac:dyDescent="0.3">
      <c r="A100" s="26" t="s">
        <v>473</v>
      </c>
      <c r="B100" s="60" t="s">
        <v>212</v>
      </c>
      <c r="C100" s="8">
        <v>1</v>
      </c>
      <c r="D100" s="9" t="s">
        <v>97</v>
      </c>
      <c r="E100" s="9" t="s">
        <v>105</v>
      </c>
      <c r="F100" s="9" t="s">
        <v>35</v>
      </c>
      <c r="G100" s="8" t="s">
        <v>24</v>
      </c>
      <c r="H100" s="9"/>
      <c r="I100" s="11">
        <v>700000</v>
      </c>
      <c r="J100" s="11">
        <f t="shared" si="2"/>
        <v>105000</v>
      </c>
      <c r="K100" s="23">
        <f>I100*0.85</f>
        <v>595000</v>
      </c>
      <c r="L100" s="23">
        <v>0</v>
      </c>
      <c r="M100" s="23">
        <v>0</v>
      </c>
      <c r="N100" s="21">
        <v>0</v>
      </c>
      <c r="O100" s="21">
        <v>34483</v>
      </c>
      <c r="P100" s="11"/>
      <c r="Q100" s="11"/>
      <c r="R100" s="11"/>
      <c r="S100" s="8" t="s">
        <v>887</v>
      </c>
      <c r="T100" s="9">
        <v>2022</v>
      </c>
      <c r="U100" s="9">
        <v>2024</v>
      </c>
      <c r="V100" s="9" t="s">
        <v>185</v>
      </c>
      <c r="W100" s="9" t="s">
        <v>224</v>
      </c>
      <c r="X100" s="9" t="s">
        <v>44</v>
      </c>
      <c r="Y100" s="9"/>
      <c r="Z100" s="8" t="s">
        <v>266</v>
      </c>
      <c r="AA100" s="8" t="s">
        <v>247</v>
      </c>
    </row>
    <row r="101" spans="1:27" s="13" customFormat="1" ht="68.099999999999994" customHeight="1" x14ac:dyDescent="0.3">
      <c r="A101" s="26" t="s">
        <v>474</v>
      </c>
      <c r="B101" s="60" t="s">
        <v>814</v>
      </c>
      <c r="C101" s="8">
        <v>2</v>
      </c>
      <c r="D101" s="9" t="s">
        <v>97</v>
      </c>
      <c r="E101" s="9" t="s">
        <v>106</v>
      </c>
      <c r="F101" s="9" t="s">
        <v>35</v>
      </c>
      <c r="G101" s="8" t="s">
        <v>24</v>
      </c>
      <c r="H101" s="9"/>
      <c r="I101" s="11">
        <v>400000</v>
      </c>
      <c r="J101" s="11">
        <f t="shared" si="2"/>
        <v>60000</v>
      </c>
      <c r="K101" s="23">
        <f>I101*0.85</f>
        <v>340000</v>
      </c>
      <c r="L101" s="23">
        <v>0</v>
      </c>
      <c r="M101" s="23">
        <v>0</v>
      </c>
      <c r="N101" s="21">
        <v>0</v>
      </c>
      <c r="O101" s="21">
        <v>13876</v>
      </c>
      <c r="P101" s="11"/>
      <c r="Q101" s="11"/>
      <c r="R101" s="11"/>
      <c r="S101" s="8" t="s">
        <v>888</v>
      </c>
      <c r="T101" s="9">
        <v>2022</v>
      </c>
      <c r="U101" s="9">
        <v>2024</v>
      </c>
      <c r="V101" s="9" t="s">
        <v>185</v>
      </c>
      <c r="W101" s="9" t="s">
        <v>224</v>
      </c>
      <c r="X101" s="9" t="s">
        <v>44</v>
      </c>
      <c r="Y101" s="9"/>
      <c r="Z101" s="8" t="s">
        <v>266</v>
      </c>
      <c r="AA101" s="8" t="s">
        <v>247</v>
      </c>
    </row>
    <row r="102" spans="1:27" s="13" customFormat="1" ht="52.05" customHeight="1" x14ac:dyDescent="0.3">
      <c r="A102" s="26" t="s">
        <v>475</v>
      </c>
      <c r="B102" s="8" t="s">
        <v>213</v>
      </c>
      <c r="C102" s="8">
        <v>3</v>
      </c>
      <c r="D102" s="9" t="s">
        <v>97</v>
      </c>
      <c r="E102" s="9" t="s">
        <v>106</v>
      </c>
      <c r="F102" s="9" t="s">
        <v>35</v>
      </c>
      <c r="G102" s="8" t="s">
        <v>24</v>
      </c>
      <c r="H102" s="9"/>
      <c r="I102" s="11">
        <v>1500000</v>
      </c>
      <c r="J102" s="11">
        <f t="shared" si="2"/>
        <v>225000</v>
      </c>
      <c r="K102" s="11">
        <f>I102*0.85</f>
        <v>1275000</v>
      </c>
      <c r="L102" s="11">
        <v>0</v>
      </c>
      <c r="M102" s="11">
        <v>0</v>
      </c>
      <c r="N102" s="21">
        <v>0</v>
      </c>
      <c r="O102" s="21">
        <v>0</v>
      </c>
      <c r="P102" s="21"/>
      <c r="Q102" s="11"/>
      <c r="R102" s="11"/>
      <c r="S102" s="8" t="s">
        <v>891</v>
      </c>
      <c r="T102" s="9">
        <v>2023</v>
      </c>
      <c r="U102" s="9">
        <v>2025</v>
      </c>
      <c r="V102" s="9" t="s">
        <v>185</v>
      </c>
      <c r="W102" s="9" t="s">
        <v>201</v>
      </c>
      <c r="X102" s="9" t="s">
        <v>43</v>
      </c>
      <c r="Y102" s="9"/>
      <c r="Z102" s="9" t="s">
        <v>584</v>
      </c>
      <c r="AA102" s="8"/>
    </row>
    <row r="103" spans="1:27" s="13" customFormat="1" ht="63.45" customHeight="1" x14ac:dyDescent="0.3">
      <c r="A103" s="26" t="s">
        <v>476</v>
      </c>
      <c r="B103" s="60" t="s">
        <v>611</v>
      </c>
      <c r="C103" s="8">
        <v>1</v>
      </c>
      <c r="D103" s="9" t="s">
        <v>97</v>
      </c>
      <c r="E103" s="9" t="s">
        <v>106</v>
      </c>
      <c r="F103" s="9" t="s">
        <v>35</v>
      </c>
      <c r="G103" s="8" t="s">
        <v>24</v>
      </c>
      <c r="H103" s="9"/>
      <c r="I103" s="11">
        <v>300000</v>
      </c>
      <c r="J103" s="11">
        <f>I103</f>
        <v>300000</v>
      </c>
      <c r="K103" s="23">
        <v>0</v>
      </c>
      <c r="L103" s="23">
        <v>0</v>
      </c>
      <c r="M103" s="23">
        <v>0</v>
      </c>
      <c r="N103" s="21">
        <v>100000</v>
      </c>
      <c r="O103" s="21">
        <f>N103</f>
        <v>100000</v>
      </c>
      <c r="P103" s="21">
        <v>100000</v>
      </c>
      <c r="Q103" s="11"/>
      <c r="R103" s="11"/>
      <c r="S103" s="8" t="s">
        <v>890</v>
      </c>
      <c r="T103" s="9">
        <v>2022</v>
      </c>
      <c r="U103" s="9">
        <v>2024</v>
      </c>
      <c r="V103" s="9" t="s">
        <v>224</v>
      </c>
      <c r="W103" s="9"/>
      <c r="X103" s="9" t="s">
        <v>78</v>
      </c>
      <c r="Y103" s="9"/>
      <c r="Z103" s="9"/>
      <c r="AA103" s="8"/>
    </row>
    <row r="104" spans="1:27" s="13" customFormat="1" ht="63.45" customHeight="1" x14ac:dyDescent="0.3">
      <c r="A104" s="26" t="s">
        <v>477</v>
      </c>
      <c r="B104" s="63" t="s">
        <v>827</v>
      </c>
      <c r="C104" s="8">
        <v>1</v>
      </c>
      <c r="D104" s="9" t="s">
        <v>97</v>
      </c>
      <c r="E104" s="9" t="s">
        <v>106</v>
      </c>
      <c r="F104" s="9" t="s">
        <v>35</v>
      </c>
      <c r="G104" s="8" t="s">
        <v>24</v>
      </c>
      <c r="H104" s="9"/>
      <c r="I104" s="11">
        <v>261405.52</v>
      </c>
      <c r="J104" s="11">
        <f>I104</f>
        <v>261405.52</v>
      </c>
      <c r="K104" s="11">
        <v>0</v>
      </c>
      <c r="L104" s="11">
        <v>0</v>
      </c>
      <c r="M104" s="11">
        <v>0</v>
      </c>
      <c r="N104" s="21">
        <f>J104</f>
        <v>261405.52</v>
      </c>
      <c r="O104" s="21">
        <f>N104</f>
        <v>261405.52</v>
      </c>
      <c r="P104" s="21"/>
      <c r="Q104" s="11"/>
      <c r="R104" s="11"/>
      <c r="S104" s="8" t="s">
        <v>889</v>
      </c>
      <c r="T104" s="9">
        <v>2022</v>
      </c>
      <c r="U104" s="9">
        <v>2022</v>
      </c>
      <c r="V104" s="9" t="s">
        <v>185</v>
      </c>
      <c r="W104" s="9" t="s">
        <v>224</v>
      </c>
      <c r="X104" s="9" t="s">
        <v>44</v>
      </c>
      <c r="Y104" s="9"/>
      <c r="Z104" s="9" t="s">
        <v>266</v>
      </c>
      <c r="AA104" s="8"/>
    </row>
    <row r="105" spans="1:27" s="13" customFormat="1" ht="63.45" customHeight="1" x14ac:dyDescent="0.3">
      <c r="A105" s="26" t="s">
        <v>478</v>
      </c>
      <c r="B105" s="60" t="s">
        <v>819</v>
      </c>
      <c r="C105" s="8">
        <v>1</v>
      </c>
      <c r="D105" s="9" t="s">
        <v>97</v>
      </c>
      <c r="E105" s="9" t="s">
        <v>106</v>
      </c>
      <c r="F105" s="9" t="s">
        <v>35</v>
      </c>
      <c r="G105" s="8" t="s">
        <v>27</v>
      </c>
      <c r="H105" s="9"/>
      <c r="I105" s="11">
        <v>232985.66</v>
      </c>
      <c r="J105" s="11">
        <f>I105</f>
        <v>232985.66</v>
      </c>
      <c r="K105" s="11">
        <v>0</v>
      </c>
      <c r="L105" s="11">
        <v>0</v>
      </c>
      <c r="M105" s="11">
        <v>0</v>
      </c>
      <c r="N105" s="21">
        <f>I105</f>
        <v>232985.66</v>
      </c>
      <c r="O105" s="21">
        <f>N105</f>
        <v>232985.66</v>
      </c>
      <c r="P105" s="21">
        <v>0</v>
      </c>
      <c r="Q105" s="11"/>
      <c r="R105" s="11"/>
      <c r="S105" s="8" t="s">
        <v>892</v>
      </c>
      <c r="T105" s="9">
        <v>2022</v>
      </c>
      <c r="U105" s="9">
        <v>2022</v>
      </c>
      <c r="V105" s="9" t="s">
        <v>185</v>
      </c>
      <c r="W105" s="8" t="s">
        <v>681</v>
      </c>
      <c r="X105" s="9" t="s">
        <v>44</v>
      </c>
      <c r="Y105" s="9"/>
      <c r="Z105" s="9" t="s">
        <v>266</v>
      </c>
      <c r="AA105" s="8"/>
    </row>
    <row r="106" spans="1:27" s="13" customFormat="1" ht="65.099999999999994" customHeight="1" x14ac:dyDescent="0.3">
      <c r="A106" s="26" t="s">
        <v>479</v>
      </c>
      <c r="B106" s="60" t="s">
        <v>344</v>
      </c>
      <c r="C106" s="8">
        <v>2</v>
      </c>
      <c r="D106" s="9" t="s">
        <v>97</v>
      </c>
      <c r="E106" s="9" t="s">
        <v>106</v>
      </c>
      <c r="F106" s="9" t="s">
        <v>35</v>
      </c>
      <c r="G106" s="8" t="s">
        <v>27</v>
      </c>
      <c r="H106" s="9"/>
      <c r="I106" s="11">
        <v>1200000</v>
      </c>
      <c r="J106" s="11">
        <f>I106-K106</f>
        <v>180000</v>
      </c>
      <c r="K106" s="11">
        <f>I106*0.85</f>
        <v>1020000</v>
      </c>
      <c r="L106" s="11">
        <v>0</v>
      </c>
      <c r="M106" s="11">
        <v>0</v>
      </c>
      <c r="N106" s="21">
        <v>0</v>
      </c>
      <c r="O106" s="21">
        <v>0</v>
      </c>
      <c r="P106" s="21">
        <v>43000</v>
      </c>
      <c r="Q106" s="11"/>
      <c r="R106" s="11"/>
      <c r="S106" s="8" t="s">
        <v>893</v>
      </c>
      <c r="T106" s="9">
        <v>2023</v>
      </c>
      <c r="U106" s="9">
        <v>2024</v>
      </c>
      <c r="V106" s="9" t="s">
        <v>185</v>
      </c>
      <c r="W106" s="8" t="s">
        <v>681</v>
      </c>
      <c r="X106" s="9" t="s">
        <v>43</v>
      </c>
      <c r="Y106" s="9"/>
      <c r="Z106" s="9"/>
      <c r="AA106" s="8"/>
    </row>
    <row r="107" spans="1:27" s="13" customFormat="1" ht="65.099999999999994" customHeight="1" x14ac:dyDescent="0.3">
      <c r="A107" s="26" t="s">
        <v>480</v>
      </c>
      <c r="B107" s="60" t="s">
        <v>642</v>
      </c>
      <c r="C107" s="8">
        <v>1</v>
      </c>
      <c r="D107" s="9" t="s">
        <v>97</v>
      </c>
      <c r="E107" s="9" t="s">
        <v>106</v>
      </c>
      <c r="F107" s="9" t="s">
        <v>35</v>
      </c>
      <c r="G107" s="8" t="s">
        <v>49</v>
      </c>
      <c r="H107" s="9"/>
      <c r="I107" s="11">
        <v>3000000</v>
      </c>
      <c r="J107" s="11">
        <f>I107-K107</f>
        <v>450000</v>
      </c>
      <c r="K107" s="11">
        <f>I107*0.85</f>
        <v>2550000</v>
      </c>
      <c r="L107" s="11">
        <v>0</v>
      </c>
      <c r="M107" s="11">
        <v>0</v>
      </c>
      <c r="N107" s="21">
        <v>0</v>
      </c>
      <c r="O107" s="21">
        <v>0</v>
      </c>
      <c r="P107" s="21">
        <v>74000</v>
      </c>
      <c r="Q107" s="11"/>
      <c r="R107" s="11"/>
      <c r="S107" s="8" t="s">
        <v>894</v>
      </c>
      <c r="T107" s="9">
        <v>2022</v>
      </c>
      <c r="U107" s="9">
        <v>2024</v>
      </c>
      <c r="V107" s="9" t="s">
        <v>185</v>
      </c>
      <c r="W107" s="9"/>
      <c r="X107" s="9" t="s">
        <v>44</v>
      </c>
      <c r="Y107" s="9"/>
      <c r="Z107" s="9"/>
      <c r="AA107" s="8"/>
    </row>
    <row r="108" spans="1:27" s="27" customFormat="1" ht="59.1" customHeight="1" x14ac:dyDescent="0.3">
      <c r="A108" s="26" t="s">
        <v>481</v>
      </c>
      <c r="B108" s="60" t="s">
        <v>791</v>
      </c>
      <c r="C108" s="8">
        <v>1</v>
      </c>
      <c r="D108" s="9" t="s">
        <v>97</v>
      </c>
      <c r="E108" s="9" t="s">
        <v>106</v>
      </c>
      <c r="F108" s="9" t="s">
        <v>35</v>
      </c>
      <c r="G108" s="8" t="s">
        <v>24</v>
      </c>
      <c r="H108" s="9"/>
      <c r="I108" s="11">
        <v>2298677.75</v>
      </c>
      <c r="J108" s="11">
        <f>I108</f>
        <v>2298677.75</v>
      </c>
      <c r="K108" s="11">
        <v>0</v>
      </c>
      <c r="L108" s="11">
        <v>0</v>
      </c>
      <c r="M108" s="11">
        <v>0</v>
      </c>
      <c r="N108" s="21">
        <v>1022666.87</v>
      </c>
      <c r="O108" s="21">
        <v>1022666.87</v>
      </c>
      <c r="P108" s="21">
        <v>1276010.8799999999</v>
      </c>
      <c r="Q108" s="64"/>
      <c r="R108" s="64"/>
      <c r="S108" s="8" t="s">
        <v>895</v>
      </c>
      <c r="T108" s="9">
        <v>2022</v>
      </c>
      <c r="U108" s="9">
        <v>2024</v>
      </c>
      <c r="V108" s="9" t="s">
        <v>185</v>
      </c>
      <c r="W108" s="19" t="s">
        <v>224</v>
      </c>
      <c r="X108" s="19" t="s">
        <v>44</v>
      </c>
      <c r="Y108" s="19"/>
      <c r="Z108" s="20" t="s">
        <v>864</v>
      </c>
      <c r="AA108" s="20" t="s">
        <v>246</v>
      </c>
    </row>
    <row r="109" spans="1:27" s="13" customFormat="1" ht="59.1" customHeight="1" x14ac:dyDescent="0.3">
      <c r="A109" s="26" t="s">
        <v>482</v>
      </c>
      <c r="B109" s="60" t="s">
        <v>643</v>
      </c>
      <c r="C109" s="8">
        <v>3</v>
      </c>
      <c r="D109" s="9" t="s">
        <v>97</v>
      </c>
      <c r="E109" s="9" t="s">
        <v>106</v>
      </c>
      <c r="F109" s="9" t="s">
        <v>35</v>
      </c>
      <c r="G109" s="8" t="s">
        <v>67</v>
      </c>
      <c r="H109" s="9"/>
      <c r="I109" s="11">
        <v>1500000</v>
      </c>
      <c r="J109" s="11">
        <f>I109-K109</f>
        <v>225000</v>
      </c>
      <c r="K109" s="11">
        <f>I109*0.85</f>
        <v>1275000</v>
      </c>
      <c r="L109" s="11">
        <v>0</v>
      </c>
      <c r="M109" s="11">
        <v>0</v>
      </c>
      <c r="N109" s="21">
        <v>0</v>
      </c>
      <c r="O109" s="21">
        <v>0</v>
      </c>
      <c r="P109" s="21">
        <v>65000</v>
      </c>
      <c r="Q109" s="11"/>
      <c r="R109" s="11"/>
      <c r="S109" s="8" t="s">
        <v>896</v>
      </c>
      <c r="T109" s="9">
        <v>2023</v>
      </c>
      <c r="U109" s="9">
        <v>2024</v>
      </c>
      <c r="V109" s="9" t="s">
        <v>185</v>
      </c>
      <c r="W109" s="9"/>
      <c r="X109" s="9" t="s">
        <v>43</v>
      </c>
      <c r="Y109" s="9"/>
      <c r="Z109" s="9"/>
      <c r="AA109" s="8"/>
    </row>
    <row r="110" spans="1:27" s="13" customFormat="1" ht="65.099999999999994" customHeight="1" x14ac:dyDescent="0.3">
      <c r="A110" s="26" t="s">
        <v>756</v>
      </c>
      <c r="B110" s="8" t="s">
        <v>789</v>
      </c>
      <c r="C110" s="8">
        <v>3</v>
      </c>
      <c r="D110" s="9" t="s">
        <v>97</v>
      </c>
      <c r="E110" s="9" t="s">
        <v>106</v>
      </c>
      <c r="F110" s="9" t="s">
        <v>35</v>
      </c>
      <c r="G110" s="8" t="s">
        <v>24</v>
      </c>
      <c r="H110" s="9"/>
      <c r="I110" s="11">
        <v>1340000</v>
      </c>
      <c r="J110" s="11">
        <v>200000</v>
      </c>
      <c r="K110" s="11">
        <v>1140000</v>
      </c>
      <c r="L110" s="11">
        <v>0</v>
      </c>
      <c r="M110" s="11">
        <v>0</v>
      </c>
      <c r="N110" s="11">
        <v>0</v>
      </c>
      <c r="O110" s="11">
        <v>0</v>
      </c>
      <c r="P110" s="11">
        <v>0</v>
      </c>
      <c r="Q110" s="11"/>
      <c r="R110" s="11"/>
      <c r="S110" s="8" t="s">
        <v>897</v>
      </c>
      <c r="T110" s="9">
        <v>2024</v>
      </c>
      <c r="U110" s="9">
        <v>2026</v>
      </c>
      <c r="V110" s="9" t="s">
        <v>185</v>
      </c>
      <c r="W110" s="9" t="s">
        <v>224</v>
      </c>
      <c r="X110" s="9" t="s">
        <v>43</v>
      </c>
      <c r="Y110" s="9"/>
      <c r="Z110" s="9"/>
      <c r="AA110" s="8"/>
    </row>
    <row r="111" spans="1:27" s="13" customFormat="1" ht="65.099999999999994" customHeight="1" x14ac:dyDescent="0.3">
      <c r="A111" s="26" t="s">
        <v>799</v>
      </c>
      <c r="B111" s="8" t="s">
        <v>790</v>
      </c>
      <c r="C111" s="8">
        <v>3</v>
      </c>
      <c r="D111" s="9" t="s">
        <v>97</v>
      </c>
      <c r="E111" s="9" t="s">
        <v>106</v>
      </c>
      <c r="F111" s="9" t="s">
        <v>35</v>
      </c>
      <c r="G111" s="8" t="s">
        <v>24</v>
      </c>
      <c r="H111" s="9"/>
      <c r="I111" s="11">
        <v>300000</v>
      </c>
      <c r="J111" s="11">
        <f>I111-K111</f>
        <v>45000</v>
      </c>
      <c r="K111" s="11">
        <f>I111*0.85</f>
        <v>255000</v>
      </c>
      <c r="L111" s="11">
        <v>0</v>
      </c>
      <c r="M111" s="11">
        <v>0</v>
      </c>
      <c r="N111" s="11">
        <v>0</v>
      </c>
      <c r="O111" s="11">
        <v>0</v>
      </c>
      <c r="P111" s="11">
        <v>0</v>
      </c>
      <c r="Q111" s="11"/>
      <c r="R111" s="11"/>
      <c r="S111" s="8" t="s">
        <v>898</v>
      </c>
      <c r="T111" s="9">
        <v>2023</v>
      </c>
      <c r="U111" s="9">
        <v>2024</v>
      </c>
      <c r="V111" s="9" t="s">
        <v>185</v>
      </c>
      <c r="W111" s="9" t="s">
        <v>224</v>
      </c>
      <c r="X111" s="9" t="s">
        <v>43</v>
      </c>
      <c r="Y111" s="9"/>
      <c r="Z111" s="9"/>
      <c r="AA111" s="8"/>
    </row>
    <row r="112" spans="1:27" s="13" customFormat="1" ht="58.5" customHeight="1" x14ac:dyDescent="0.3">
      <c r="A112" s="26" t="s">
        <v>820</v>
      </c>
      <c r="B112" s="8" t="s">
        <v>209</v>
      </c>
      <c r="C112" s="8">
        <v>3</v>
      </c>
      <c r="D112" s="9" t="s">
        <v>97</v>
      </c>
      <c r="E112" s="9" t="s">
        <v>106</v>
      </c>
      <c r="F112" s="9" t="s">
        <v>35</v>
      </c>
      <c r="G112" s="8" t="s">
        <v>49</v>
      </c>
      <c r="H112" s="9"/>
      <c r="I112" s="11">
        <v>2000000</v>
      </c>
      <c r="J112" s="11">
        <f t="shared" ref="J112" si="3">I112-K112</f>
        <v>300000</v>
      </c>
      <c r="K112" s="11">
        <f>I112*0.85</f>
        <v>1700000</v>
      </c>
      <c r="L112" s="11">
        <v>0</v>
      </c>
      <c r="M112" s="11">
        <v>0</v>
      </c>
      <c r="N112" s="11">
        <v>0</v>
      </c>
      <c r="O112" s="11">
        <v>0</v>
      </c>
      <c r="P112" s="11">
        <v>0</v>
      </c>
      <c r="Q112" s="11"/>
      <c r="R112" s="11"/>
      <c r="S112" s="8" t="s">
        <v>622</v>
      </c>
      <c r="T112" s="9">
        <v>2023</v>
      </c>
      <c r="U112" s="9">
        <v>2028</v>
      </c>
      <c r="V112" s="9" t="s">
        <v>185</v>
      </c>
      <c r="W112" s="9" t="s">
        <v>156</v>
      </c>
      <c r="X112" s="9" t="s">
        <v>43</v>
      </c>
      <c r="Y112" s="9"/>
      <c r="Z112" s="9"/>
      <c r="AA112" s="8"/>
    </row>
    <row r="113" spans="1:27" s="13" customFormat="1" ht="49.05" customHeight="1" x14ac:dyDescent="0.3">
      <c r="A113" s="100" t="s">
        <v>976</v>
      </c>
      <c r="B113" s="77" t="s">
        <v>977</v>
      </c>
      <c r="C113" s="94">
        <v>1</v>
      </c>
      <c r="D113" s="94" t="s">
        <v>97</v>
      </c>
      <c r="E113" s="94" t="s">
        <v>106</v>
      </c>
      <c r="F113" s="94" t="s">
        <v>35</v>
      </c>
      <c r="G113" s="89" t="s">
        <v>939</v>
      </c>
      <c r="H113" s="95"/>
      <c r="I113" s="96">
        <v>260000</v>
      </c>
      <c r="J113" s="96">
        <v>26000</v>
      </c>
      <c r="K113" s="96">
        <v>0</v>
      </c>
      <c r="L113" s="96">
        <v>0</v>
      </c>
      <c r="M113" s="96">
        <v>0</v>
      </c>
      <c r="N113" s="96"/>
      <c r="O113" s="96"/>
      <c r="P113" s="96">
        <v>260000</v>
      </c>
      <c r="Q113" s="96"/>
      <c r="R113" s="96"/>
      <c r="S113" s="90" t="s">
        <v>978</v>
      </c>
      <c r="T113" s="94">
        <v>2023</v>
      </c>
      <c r="U113" s="94">
        <v>2023</v>
      </c>
      <c r="V113" s="95" t="s">
        <v>185</v>
      </c>
      <c r="W113" s="95"/>
      <c r="X113" s="95" t="s">
        <v>44</v>
      </c>
      <c r="Y113" s="95"/>
      <c r="Z113" s="95"/>
      <c r="AA113" s="89"/>
    </row>
    <row r="114" spans="1:27" s="13" customFormat="1" ht="49.05" customHeight="1" x14ac:dyDescent="0.3">
      <c r="A114" s="100" t="s">
        <v>981</v>
      </c>
      <c r="B114" s="77" t="s">
        <v>979</v>
      </c>
      <c r="C114" s="94">
        <v>1</v>
      </c>
      <c r="D114" s="94" t="s">
        <v>97</v>
      </c>
      <c r="E114" s="94" t="s">
        <v>106</v>
      </c>
      <c r="F114" s="94" t="s">
        <v>35</v>
      </c>
      <c r="G114" s="89" t="s">
        <v>57</v>
      </c>
      <c r="H114" s="95"/>
      <c r="I114" s="96">
        <v>55000</v>
      </c>
      <c r="J114" s="96">
        <v>55000</v>
      </c>
      <c r="K114" s="96">
        <v>0</v>
      </c>
      <c r="L114" s="96">
        <v>0</v>
      </c>
      <c r="M114" s="96">
        <v>0</v>
      </c>
      <c r="N114" s="96"/>
      <c r="O114" s="96"/>
      <c r="P114" s="96">
        <v>55000</v>
      </c>
      <c r="Q114" s="96"/>
      <c r="R114" s="96"/>
      <c r="S114" s="90" t="s">
        <v>980</v>
      </c>
      <c r="T114" s="94">
        <v>2023</v>
      </c>
      <c r="U114" s="94">
        <v>2024</v>
      </c>
      <c r="V114" s="95"/>
      <c r="W114" s="95"/>
      <c r="X114" s="95"/>
      <c r="Y114" s="95"/>
      <c r="Z114" s="95"/>
      <c r="AA114" s="89"/>
    </row>
    <row r="115" spans="1:27" s="13" customFormat="1" ht="47.55" customHeight="1" x14ac:dyDescent="0.3">
      <c r="A115" s="25"/>
      <c r="B115" s="8"/>
      <c r="C115" s="8"/>
      <c r="D115" s="9"/>
      <c r="E115" s="9"/>
      <c r="F115" s="9"/>
      <c r="G115" s="8"/>
      <c r="H115" s="9"/>
      <c r="I115" s="11"/>
      <c r="J115" s="11"/>
      <c r="K115" s="11"/>
      <c r="L115" s="11"/>
      <c r="M115" s="11"/>
      <c r="N115" s="11"/>
      <c r="O115" s="11"/>
      <c r="P115" s="11"/>
      <c r="Q115" s="11"/>
      <c r="R115" s="11"/>
      <c r="S115" s="8"/>
      <c r="T115" s="9"/>
      <c r="U115" s="9"/>
      <c r="V115" s="9"/>
      <c r="W115" s="9"/>
      <c r="X115" s="9"/>
      <c r="Y115" s="9"/>
      <c r="Z115" s="9"/>
      <c r="AA115" s="8"/>
    </row>
    <row r="116" spans="1:27" s="13" customFormat="1" ht="49.05" customHeight="1" x14ac:dyDescent="0.3">
      <c r="A116" s="9"/>
      <c r="B116" s="22" t="s">
        <v>291</v>
      </c>
      <c r="C116" s="22"/>
      <c r="D116" s="9" t="s">
        <v>97</v>
      </c>
      <c r="E116" s="9" t="s">
        <v>107</v>
      </c>
      <c r="F116" s="9"/>
      <c r="G116" s="8"/>
      <c r="H116" s="9"/>
      <c r="I116" s="11"/>
      <c r="J116" s="9"/>
      <c r="K116" s="9"/>
      <c r="L116" s="9"/>
      <c r="M116" s="9"/>
      <c r="N116" s="11"/>
      <c r="O116" s="11"/>
      <c r="P116" s="11"/>
      <c r="Q116" s="11"/>
      <c r="R116" s="11"/>
      <c r="S116" s="8"/>
      <c r="T116" s="9"/>
      <c r="U116" s="9"/>
      <c r="V116" s="9"/>
      <c r="W116" s="9"/>
      <c r="X116" s="9"/>
      <c r="Y116" s="9"/>
      <c r="Z116" s="9"/>
      <c r="AA116" s="8"/>
    </row>
    <row r="117" spans="1:27" s="27" customFormat="1" ht="50.1" customHeight="1" x14ac:dyDescent="0.3">
      <c r="A117" s="26" t="s">
        <v>483</v>
      </c>
      <c r="B117" s="60" t="s">
        <v>599</v>
      </c>
      <c r="C117" s="20">
        <v>3</v>
      </c>
      <c r="D117" s="19" t="s">
        <v>97</v>
      </c>
      <c r="E117" s="19" t="s">
        <v>107</v>
      </c>
      <c r="F117" s="19" t="s">
        <v>129</v>
      </c>
      <c r="G117" s="20" t="s">
        <v>24</v>
      </c>
      <c r="H117" s="19"/>
      <c r="I117" s="21">
        <v>2000000</v>
      </c>
      <c r="J117" s="21">
        <f>I117-M117-K117</f>
        <v>150000</v>
      </c>
      <c r="K117" s="21">
        <f>(I117-M117)*0.85</f>
        <v>850000</v>
      </c>
      <c r="L117" s="21">
        <v>0</v>
      </c>
      <c r="M117" s="21">
        <f>I117*0.5</f>
        <v>1000000</v>
      </c>
      <c r="N117" s="21">
        <v>0</v>
      </c>
      <c r="O117" s="21">
        <v>0</v>
      </c>
      <c r="P117" s="11">
        <v>0</v>
      </c>
      <c r="Q117" s="11"/>
      <c r="R117" s="11"/>
      <c r="S117" s="8" t="s">
        <v>899</v>
      </c>
      <c r="T117" s="9">
        <v>2023</v>
      </c>
      <c r="U117" s="9">
        <v>2025</v>
      </c>
      <c r="V117" s="9" t="s">
        <v>185</v>
      </c>
      <c r="W117" s="19" t="s">
        <v>224</v>
      </c>
      <c r="X117" s="19" t="s">
        <v>43</v>
      </c>
      <c r="Y117" s="19"/>
      <c r="Z117" s="19" t="s">
        <v>263</v>
      </c>
      <c r="AA117" s="20"/>
    </row>
    <row r="118" spans="1:27" s="27" customFormat="1" ht="50.1" customHeight="1" x14ac:dyDescent="0.3">
      <c r="A118" s="26" t="s">
        <v>484</v>
      </c>
      <c r="B118" s="60" t="s">
        <v>601</v>
      </c>
      <c r="C118" s="20">
        <v>1</v>
      </c>
      <c r="D118" s="19" t="s">
        <v>97</v>
      </c>
      <c r="E118" s="19" t="s">
        <v>107</v>
      </c>
      <c r="F118" s="19" t="s">
        <v>129</v>
      </c>
      <c r="G118" s="20" t="s">
        <v>49</v>
      </c>
      <c r="H118" s="19"/>
      <c r="I118" s="21">
        <v>200000</v>
      </c>
      <c r="J118" s="21">
        <v>200000</v>
      </c>
      <c r="K118" s="21">
        <v>0</v>
      </c>
      <c r="L118" s="21">
        <v>0</v>
      </c>
      <c r="M118" s="21">
        <v>0</v>
      </c>
      <c r="N118" s="103">
        <v>40000</v>
      </c>
      <c r="O118" s="103">
        <f>N118</f>
        <v>40000</v>
      </c>
      <c r="P118" s="103">
        <v>100000</v>
      </c>
      <c r="Q118" s="11"/>
      <c r="R118" s="11"/>
      <c r="S118" s="8" t="s">
        <v>602</v>
      </c>
      <c r="T118" s="9">
        <v>2022</v>
      </c>
      <c r="U118" s="9">
        <v>2028</v>
      </c>
      <c r="V118" s="9" t="s">
        <v>185</v>
      </c>
      <c r="W118" s="19" t="s">
        <v>224</v>
      </c>
      <c r="X118" s="19" t="s">
        <v>78</v>
      </c>
      <c r="Y118" s="19"/>
      <c r="Z118" s="19"/>
      <c r="AA118" s="20"/>
    </row>
    <row r="119" spans="1:27" s="13" customFormat="1" ht="44.55" customHeight="1" x14ac:dyDescent="0.3">
      <c r="A119" s="26" t="s">
        <v>485</v>
      </c>
      <c r="B119" s="8" t="s">
        <v>303</v>
      </c>
      <c r="C119" s="8">
        <v>3</v>
      </c>
      <c r="D119" s="9" t="s">
        <v>98</v>
      </c>
      <c r="E119" s="9" t="s">
        <v>109</v>
      </c>
      <c r="F119" s="9" t="s">
        <v>131</v>
      </c>
      <c r="G119" s="8" t="s">
        <v>24</v>
      </c>
      <c r="H119" s="9"/>
      <c r="I119" s="11">
        <v>250000</v>
      </c>
      <c r="J119" s="11">
        <v>250000</v>
      </c>
      <c r="K119" s="11">
        <v>0</v>
      </c>
      <c r="L119" s="11">
        <v>0</v>
      </c>
      <c r="M119" s="11">
        <v>0</v>
      </c>
      <c r="N119" s="11">
        <v>0</v>
      </c>
      <c r="O119" s="11">
        <v>0</v>
      </c>
      <c r="P119" s="11">
        <v>0</v>
      </c>
      <c r="Q119" s="11"/>
      <c r="R119" s="11"/>
      <c r="S119" s="8" t="s">
        <v>307</v>
      </c>
      <c r="T119" s="86">
        <v>2024</v>
      </c>
      <c r="U119" s="86">
        <v>2025</v>
      </c>
      <c r="V119" s="9" t="s">
        <v>224</v>
      </c>
      <c r="W119" s="9" t="s">
        <v>81</v>
      </c>
      <c r="X119" s="9" t="s">
        <v>43</v>
      </c>
      <c r="Y119" s="9"/>
      <c r="Z119" s="9"/>
      <c r="AA119" s="8"/>
    </row>
    <row r="120" spans="1:27" s="13" customFormat="1" ht="45" customHeight="1" x14ac:dyDescent="0.3">
      <c r="A120" s="26" t="s">
        <v>486</v>
      </c>
      <c r="B120" s="8" t="s">
        <v>306</v>
      </c>
      <c r="C120" s="8">
        <v>3</v>
      </c>
      <c r="D120" s="9" t="s">
        <v>98</v>
      </c>
      <c r="E120" s="9" t="s">
        <v>109</v>
      </c>
      <c r="F120" s="9" t="s">
        <v>131</v>
      </c>
      <c r="G120" s="8" t="s">
        <v>24</v>
      </c>
      <c r="H120" s="9"/>
      <c r="I120" s="11">
        <v>350000</v>
      </c>
      <c r="J120" s="11">
        <v>350000</v>
      </c>
      <c r="K120" s="11">
        <v>0</v>
      </c>
      <c r="L120" s="11">
        <v>0</v>
      </c>
      <c r="M120" s="11">
        <v>0</v>
      </c>
      <c r="N120" s="21">
        <v>0</v>
      </c>
      <c r="O120" s="21">
        <v>0</v>
      </c>
      <c r="P120" s="11">
        <v>0</v>
      </c>
      <c r="Q120" s="11"/>
      <c r="R120" s="11"/>
      <c r="S120" s="8" t="s">
        <v>307</v>
      </c>
      <c r="T120" s="86">
        <v>2024</v>
      </c>
      <c r="U120" s="86">
        <v>2025</v>
      </c>
      <c r="V120" s="9" t="s">
        <v>224</v>
      </c>
      <c r="W120" s="9" t="s">
        <v>81</v>
      </c>
      <c r="X120" s="9" t="s">
        <v>43</v>
      </c>
      <c r="Y120" s="9"/>
      <c r="Z120" s="9"/>
      <c r="AA120" s="8"/>
    </row>
    <row r="121" spans="1:27" s="13" customFormat="1" ht="87" customHeight="1" x14ac:dyDescent="0.3">
      <c r="A121" s="26" t="s">
        <v>487</v>
      </c>
      <c r="B121" s="8" t="s">
        <v>900</v>
      </c>
      <c r="C121" s="8">
        <v>2</v>
      </c>
      <c r="D121" s="9" t="s">
        <v>98</v>
      </c>
      <c r="E121" s="9" t="s">
        <v>109</v>
      </c>
      <c r="F121" s="9" t="s">
        <v>131</v>
      </c>
      <c r="G121" s="8" t="s">
        <v>49</v>
      </c>
      <c r="H121" s="9"/>
      <c r="I121" s="11">
        <v>300000</v>
      </c>
      <c r="J121" s="11">
        <v>300000</v>
      </c>
      <c r="K121" s="11">
        <v>0</v>
      </c>
      <c r="L121" s="11">
        <v>0</v>
      </c>
      <c r="M121" s="11">
        <v>0</v>
      </c>
      <c r="N121" s="21">
        <v>0</v>
      </c>
      <c r="O121" s="21">
        <v>0</v>
      </c>
      <c r="P121" s="11">
        <v>0</v>
      </c>
      <c r="Q121" s="11"/>
      <c r="R121" s="11"/>
      <c r="S121" s="8" t="s">
        <v>813</v>
      </c>
      <c r="T121" s="86">
        <v>2024</v>
      </c>
      <c r="U121" s="9">
        <v>2028</v>
      </c>
      <c r="V121" s="9" t="s">
        <v>185</v>
      </c>
      <c r="W121" s="9" t="s">
        <v>156</v>
      </c>
      <c r="X121" s="9" t="s">
        <v>43</v>
      </c>
      <c r="Y121" s="9"/>
      <c r="Z121" s="9"/>
      <c r="AA121" s="8"/>
    </row>
    <row r="122" spans="1:27" s="13" customFormat="1" ht="80.55" customHeight="1" x14ac:dyDescent="0.3">
      <c r="A122" s="26" t="s">
        <v>600</v>
      </c>
      <c r="B122" s="60" t="s">
        <v>397</v>
      </c>
      <c r="C122" s="8">
        <v>3</v>
      </c>
      <c r="D122" s="9" t="s">
        <v>97</v>
      </c>
      <c r="E122" s="9" t="s">
        <v>107</v>
      </c>
      <c r="F122" s="9" t="s">
        <v>129</v>
      </c>
      <c r="G122" s="8" t="s">
        <v>49</v>
      </c>
      <c r="H122" s="8" t="s">
        <v>1025</v>
      </c>
      <c r="I122" s="11">
        <v>500000</v>
      </c>
      <c r="J122" s="11">
        <v>0</v>
      </c>
      <c r="K122" s="11">
        <v>0</v>
      </c>
      <c r="L122" s="11">
        <v>0</v>
      </c>
      <c r="M122" s="11">
        <f>I122</f>
        <v>500000</v>
      </c>
      <c r="N122" s="21">
        <v>0</v>
      </c>
      <c r="O122" s="21">
        <v>0</v>
      </c>
      <c r="P122" s="11">
        <v>0</v>
      </c>
      <c r="Q122" s="11"/>
      <c r="R122" s="11"/>
      <c r="S122" s="8" t="s">
        <v>398</v>
      </c>
      <c r="T122" s="9">
        <v>2022</v>
      </c>
      <c r="U122" s="9">
        <v>2028</v>
      </c>
      <c r="V122" s="9" t="s">
        <v>185</v>
      </c>
      <c r="W122" s="9" t="s">
        <v>201</v>
      </c>
      <c r="X122" s="9" t="s">
        <v>43</v>
      </c>
      <c r="Y122" s="9"/>
      <c r="Z122" s="9"/>
      <c r="AA122" s="8"/>
    </row>
    <row r="123" spans="1:27" s="13" customFormat="1" ht="80.55" customHeight="1" x14ac:dyDescent="0.3">
      <c r="A123" s="26" t="s">
        <v>828</v>
      </c>
      <c r="B123" s="8" t="s">
        <v>829</v>
      </c>
      <c r="C123" s="8">
        <v>1</v>
      </c>
      <c r="D123" s="9" t="s">
        <v>97</v>
      </c>
      <c r="E123" s="9" t="s">
        <v>107</v>
      </c>
      <c r="F123" s="9" t="s">
        <v>129</v>
      </c>
      <c r="G123" s="8" t="s">
        <v>49</v>
      </c>
      <c r="H123" s="9"/>
      <c r="I123" s="11">
        <v>100000</v>
      </c>
      <c r="J123" s="11">
        <v>100000</v>
      </c>
      <c r="K123" s="11">
        <v>0</v>
      </c>
      <c r="L123" s="11">
        <v>0</v>
      </c>
      <c r="M123" s="11">
        <v>0</v>
      </c>
      <c r="N123" s="21">
        <v>0</v>
      </c>
      <c r="O123" s="21">
        <v>0</v>
      </c>
      <c r="P123" s="11">
        <v>50000</v>
      </c>
      <c r="Q123" s="11"/>
      <c r="R123" s="11"/>
      <c r="S123" s="8" t="s">
        <v>829</v>
      </c>
      <c r="T123" s="86">
        <v>2024</v>
      </c>
      <c r="U123" s="86">
        <v>2026</v>
      </c>
      <c r="V123" s="9" t="s">
        <v>185</v>
      </c>
      <c r="W123" s="9" t="s">
        <v>81</v>
      </c>
      <c r="X123" s="9" t="s">
        <v>44</v>
      </c>
      <c r="Y123" s="9"/>
      <c r="Z123" s="9"/>
      <c r="AA123" s="8"/>
    </row>
    <row r="124" spans="1:27" s="13" customFormat="1" ht="45" customHeight="1" x14ac:dyDescent="0.3">
      <c r="A124" s="25"/>
      <c r="B124" s="8"/>
      <c r="C124" s="8"/>
      <c r="D124" s="9"/>
      <c r="E124" s="9"/>
      <c r="F124" s="9"/>
      <c r="G124" s="8"/>
      <c r="H124" s="9"/>
      <c r="I124" s="11"/>
      <c r="J124" s="11"/>
      <c r="K124" s="11"/>
      <c r="L124" s="11"/>
      <c r="M124" s="11"/>
      <c r="N124" s="11"/>
      <c r="O124" s="11"/>
      <c r="P124" s="11"/>
      <c r="Q124" s="11"/>
      <c r="R124" s="11"/>
      <c r="S124" s="8"/>
      <c r="T124" s="9"/>
      <c r="U124" s="9"/>
      <c r="V124" s="9"/>
      <c r="W124" s="9"/>
      <c r="X124" s="9"/>
      <c r="Y124" s="9"/>
      <c r="Z124" s="9"/>
      <c r="AA124" s="8"/>
    </row>
    <row r="125" spans="1:27" s="13" customFormat="1" ht="47.55" customHeight="1" x14ac:dyDescent="0.3">
      <c r="A125" s="9"/>
      <c r="B125" s="22" t="s">
        <v>292</v>
      </c>
      <c r="C125" s="22"/>
      <c r="D125" s="9" t="s">
        <v>97</v>
      </c>
      <c r="E125" s="9" t="s">
        <v>108</v>
      </c>
      <c r="F125" s="9"/>
      <c r="G125" s="8"/>
      <c r="H125" s="9"/>
      <c r="I125" s="11"/>
      <c r="J125" s="11"/>
      <c r="K125" s="11"/>
      <c r="L125" s="11"/>
      <c r="M125" s="11"/>
      <c r="N125" s="11"/>
      <c r="O125" s="11"/>
      <c r="P125" s="11"/>
      <c r="Q125" s="11"/>
      <c r="R125" s="11"/>
      <c r="S125" s="8"/>
      <c r="T125" s="9"/>
      <c r="U125" s="9"/>
      <c r="V125" s="9"/>
      <c r="W125" s="9"/>
      <c r="X125" s="9"/>
      <c r="Y125" s="9"/>
      <c r="Z125" s="9"/>
      <c r="AA125" s="8"/>
    </row>
    <row r="126" spans="1:27" s="13" customFormat="1" ht="42" customHeight="1" x14ac:dyDescent="0.3">
      <c r="A126" s="25" t="s">
        <v>488</v>
      </c>
      <c r="B126" s="8" t="s">
        <v>304</v>
      </c>
      <c r="C126" s="8">
        <v>1</v>
      </c>
      <c r="D126" s="9" t="s">
        <v>97</v>
      </c>
      <c r="E126" s="9" t="s">
        <v>108</v>
      </c>
      <c r="F126" s="9" t="s">
        <v>134</v>
      </c>
      <c r="G126" s="8" t="s">
        <v>76</v>
      </c>
      <c r="H126" s="9"/>
      <c r="I126" s="11">
        <v>180000</v>
      </c>
      <c r="J126" s="11">
        <f>I126-K126</f>
        <v>27000</v>
      </c>
      <c r="K126" s="11">
        <f>I126*0.85</f>
        <v>153000</v>
      </c>
      <c r="L126" s="11">
        <v>0</v>
      </c>
      <c r="M126" s="11">
        <v>0</v>
      </c>
      <c r="N126" s="11">
        <v>800</v>
      </c>
      <c r="O126" s="11">
        <v>0</v>
      </c>
      <c r="P126" s="11">
        <v>4000</v>
      </c>
      <c r="Q126" s="11"/>
      <c r="R126" s="11"/>
      <c r="S126" s="8" t="s">
        <v>800</v>
      </c>
      <c r="T126" s="9">
        <v>2023</v>
      </c>
      <c r="U126" s="9">
        <v>2024</v>
      </c>
      <c r="V126" s="9" t="s">
        <v>229</v>
      </c>
      <c r="W126" s="9"/>
      <c r="X126" s="9" t="s">
        <v>77</v>
      </c>
      <c r="Y126" s="9"/>
      <c r="Z126" s="9" t="s">
        <v>305</v>
      </c>
      <c r="AA126" s="8"/>
    </row>
    <row r="127" spans="1:27" s="13" customFormat="1" ht="47.55" customHeight="1" x14ac:dyDescent="0.3">
      <c r="A127" s="26" t="s">
        <v>489</v>
      </c>
      <c r="B127" s="20" t="s">
        <v>205</v>
      </c>
      <c r="C127" s="8">
        <v>3</v>
      </c>
      <c r="D127" s="9" t="s">
        <v>97</v>
      </c>
      <c r="E127" s="9" t="s">
        <v>108</v>
      </c>
      <c r="F127" s="9" t="s">
        <v>132</v>
      </c>
      <c r="G127" s="8" t="s">
        <v>24</v>
      </c>
      <c r="H127" s="9"/>
      <c r="I127" s="11">
        <v>500000</v>
      </c>
      <c r="J127" s="11">
        <f>I127-K127</f>
        <v>75000</v>
      </c>
      <c r="K127" s="11">
        <f>I127*0.85</f>
        <v>425000</v>
      </c>
      <c r="L127" s="11">
        <v>0</v>
      </c>
      <c r="M127" s="11">
        <v>0</v>
      </c>
      <c r="N127" s="21">
        <v>0</v>
      </c>
      <c r="O127" s="21">
        <v>0</v>
      </c>
      <c r="P127" s="11">
        <v>0</v>
      </c>
      <c r="Q127" s="11"/>
      <c r="R127" s="11"/>
      <c r="S127" s="8" t="s">
        <v>206</v>
      </c>
      <c r="T127" s="86">
        <v>2024</v>
      </c>
      <c r="U127" s="86">
        <v>2025</v>
      </c>
      <c r="V127" s="9" t="s">
        <v>185</v>
      </c>
      <c r="W127" s="9"/>
      <c r="X127" s="9" t="s">
        <v>44</v>
      </c>
      <c r="Y127" s="9"/>
      <c r="Z127" s="9" t="s">
        <v>274</v>
      </c>
      <c r="AA127" s="8" t="s">
        <v>246</v>
      </c>
    </row>
    <row r="128" spans="1:27" s="13" customFormat="1" ht="58.2" customHeight="1" x14ac:dyDescent="0.3">
      <c r="A128" s="26" t="s">
        <v>490</v>
      </c>
      <c r="B128" s="60" t="s">
        <v>901</v>
      </c>
      <c r="C128" s="8">
        <v>1</v>
      </c>
      <c r="D128" s="9" t="s">
        <v>97</v>
      </c>
      <c r="E128" s="9" t="s">
        <v>108</v>
      </c>
      <c r="F128" s="9" t="s">
        <v>132</v>
      </c>
      <c r="G128" s="8" t="s">
        <v>27</v>
      </c>
      <c r="H128" s="9"/>
      <c r="I128" s="11">
        <v>150000</v>
      </c>
      <c r="J128" s="11">
        <v>75000</v>
      </c>
      <c r="K128" s="11">
        <v>75000</v>
      </c>
      <c r="L128" s="11">
        <v>0</v>
      </c>
      <c r="M128" s="11">
        <v>0</v>
      </c>
      <c r="N128" s="21">
        <v>30000</v>
      </c>
      <c r="O128" s="21">
        <v>30000</v>
      </c>
      <c r="P128" s="21">
        <v>6500</v>
      </c>
      <c r="Q128" s="11"/>
      <c r="R128" s="11"/>
      <c r="S128" s="8" t="s">
        <v>308</v>
      </c>
      <c r="T128" s="9">
        <v>2022</v>
      </c>
      <c r="U128" s="9">
        <v>2024</v>
      </c>
      <c r="V128" s="9" t="s">
        <v>225</v>
      </c>
      <c r="W128" s="9" t="s">
        <v>81</v>
      </c>
      <c r="X128" s="9" t="s">
        <v>78</v>
      </c>
      <c r="Y128" s="9"/>
      <c r="Z128" s="9"/>
      <c r="AA128" s="8"/>
    </row>
    <row r="129" spans="1:27" s="13" customFormat="1" ht="46.05" customHeight="1" x14ac:dyDescent="0.3">
      <c r="A129" s="26" t="s">
        <v>491</v>
      </c>
      <c r="B129" s="8" t="s">
        <v>325</v>
      </c>
      <c r="C129" s="8">
        <v>3</v>
      </c>
      <c r="D129" s="9" t="s">
        <v>97</v>
      </c>
      <c r="E129" s="9" t="s">
        <v>108</v>
      </c>
      <c r="F129" s="9" t="s">
        <v>132</v>
      </c>
      <c r="G129" s="8" t="s">
        <v>27</v>
      </c>
      <c r="H129" s="9"/>
      <c r="I129" s="11">
        <v>150000</v>
      </c>
      <c r="J129" s="11">
        <f>I129-K129</f>
        <v>22500</v>
      </c>
      <c r="K129" s="11">
        <f>I129*0.85</f>
        <v>127500</v>
      </c>
      <c r="L129" s="11">
        <v>0</v>
      </c>
      <c r="M129" s="11">
        <v>0</v>
      </c>
      <c r="N129" s="11">
        <v>0</v>
      </c>
      <c r="O129" s="11">
        <v>0</v>
      </c>
      <c r="P129" s="11">
        <v>0</v>
      </c>
      <c r="Q129" s="11"/>
      <c r="R129" s="11"/>
      <c r="S129" s="8" t="s">
        <v>324</v>
      </c>
      <c r="T129" s="9">
        <v>2024</v>
      </c>
      <c r="U129" s="9">
        <v>2025</v>
      </c>
      <c r="V129" s="9" t="s">
        <v>225</v>
      </c>
      <c r="W129" s="9"/>
      <c r="X129" s="9" t="s">
        <v>43</v>
      </c>
      <c r="Y129" s="9"/>
      <c r="Z129" s="9"/>
      <c r="AA129" s="8"/>
    </row>
    <row r="130" spans="1:27" s="13" customFormat="1" ht="46.05" customHeight="1" x14ac:dyDescent="0.3">
      <c r="A130" s="26" t="s">
        <v>492</v>
      </c>
      <c r="B130" s="8" t="s">
        <v>249</v>
      </c>
      <c r="C130" s="8">
        <v>2</v>
      </c>
      <c r="D130" s="9" t="s">
        <v>97</v>
      </c>
      <c r="E130" s="9" t="s">
        <v>108</v>
      </c>
      <c r="F130" s="9" t="s">
        <v>132</v>
      </c>
      <c r="G130" s="8" t="s">
        <v>57</v>
      </c>
      <c r="H130" s="9"/>
      <c r="I130" s="11">
        <v>150000</v>
      </c>
      <c r="J130" s="11">
        <f>I130-K130</f>
        <v>22500</v>
      </c>
      <c r="K130" s="11">
        <f>I130*0.85</f>
        <v>127500</v>
      </c>
      <c r="L130" s="11">
        <v>0</v>
      </c>
      <c r="M130" s="11">
        <v>0</v>
      </c>
      <c r="N130" s="11">
        <v>0</v>
      </c>
      <c r="O130" s="11">
        <v>0</v>
      </c>
      <c r="P130" s="11">
        <v>0</v>
      </c>
      <c r="Q130" s="11"/>
      <c r="R130" s="11"/>
      <c r="S130" s="8" t="s">
        <v>902</v>
      </c>
      <c r="T130" s="86">
        <v>2024</v>
      </c>
      <c r="U130" s="86">
        <v>2026</v>
      </c>
      <c r="V130" s="9" t="s">
        <v>225</v>
      </c>
      <c r="W130" s="9"/>
      <c r="X130" s="9" t="s">
        <v>43</v>
      </c>
      <c r="Y130" s="9"/>
      <c r="Z130" s="9"/>
      <c r="AA130" s="8"/>
    </row>
    <row r="131" spans="1:27" s="13" customFormat="1" ht="47.55" customHeight="1" x14ac:dyDescent="0.3">
      <c r="A131" s="26" t="s">
        <v>493</v>
      </c>
      <c r="B131" s="8" t="s">
        <v>237</v>
      </c>
      <c r="C131" s="8">
        <v>3</v>
      </c>
      <c r="D131" s="9" t="s">
        <v>97</v>
      </c>
      <c r="E131" s="9" t="s">
        <v>108</v>
      </c>
      <c r="F131" s="9" t="s">
        <v>132</v>
      </c>
      <c r="G131" s="8" t="s">
        <v>24</v>
      </c>
      <c r="H131" s="9"/>
      <c r="I131" s="11">
        <v>250000</v>
      </c>
      <c r="J131" s="11">
        <v>150000</v>
      </c>
      <c r="K131" s="11">
        <v>100000</v>
      </c>
      <c r="L131" s="11">
        <v>0</v>
      </c>
      <c r="M131" s="11">
        <v>0</v>
      </c>
      <c r="N131" s="11">
        <v>0</v>
      </c>
      <c r="O131" s="11">
        <v>0</v>
      </c>
      <c r="P131" s="11">
        <v>0</v>
      </c>
      <c r="Q131" s="11"/>
      <c r="R131" s="11"/>
      <c r="S131" s="8" t="s">
        <v>236</v>
      </c>
      <c r="T131" s="86">
        <v>2024</v>
      </c>
      <c r="U131" s="9">
        <v>2025</v>
      </c>
      <c r="V131" s="9" t="s">
        <v>224</v>
      </c>
      <c r="W131" s="9" t="s">
        <v>81</v>
      </c>
      <c r="X131" s="9" t="s">
        <v>78</v>
      </c>
      <c r="Y131" s="9"/>
      <c r="Z131" s="9"/>
      <c r="AA131" s="8"/>
    </row>
    <row r="132" spans="1:27" s="13" customFormat="1" ht="47.55" customHeight="1" x14ac:dyDescent="0.3">
      <c r="A132" s="102" t="s">
        <v>494</v>
      </c>
      <c r="B132" s="78" t="s">
        <v>234</v>
      </c>
      <c r="C132" s="20">
        <v>3</v>
      </c>
      <c r="D132" s="9" t="s">
        <v>97</v>
      </c>
      <c r="E132" s="9" t="s">
        <v>108</v>
      </c>
      <c r="F132" s="9" t="s">
        <v>132</v>
      </c>
      <c r="G132" s="8" t="s">
        <v>24</v>
      </c>
      <c r="H132" s="9"/>
      <c r="I132" s="11">
        <v>250000</v>
      </c>
      <c r="J132" s="11">
        <f>I132-K132</f>
        <v>37500</v>
      </c>
      <c r="K132" s="11">
        <f>I132*0.85</f>
        <v>212500</v>
      </c>
      <c r="L132" s="11">
        <v>0</v>
      </c>
      <c r="M132" s="11">
        <v>0</v>
      </c>
      <c r="N132" s="21">
        <v>0</v>
      </c>
      <c r="O132" s="21">
        <v>0</v>
      </c>
      <c r="P132" s="21">
        <v>0</v>
      </c>
      <c r="Q132" s="21"/>
      <c r="R132" s="11"/>
      <c r="S132" s="8" t="s">
        <v>314</v>
      </c>
      <c r="T132" s="9">
        <v>2024</v>
      </c>
      <c r="U132" s="9">
        <v>2025</v>
      </c>
      <c r="V132" s="9" t="s">
        <v>185</v>
      </c>
      <c r="W132" s="9"/>
      <c r="X132" s="9" t="s">
        <v>43</v>
      </c>
      <c r="Y132" s="9"/>
      <c r="Z132" s="9"/>
      <c r="AA132" s="8"/>
    </row>
    <row r="133" spans="1:27" s="13" customFormat="1" ht="47.55" customHeight="1" x14ac:dyDescent="0.3">
      <c r="A133" s="26" t="s">
        <v>495</v>
      </c>
      <c r="B133" s="60" t="s">
        <v>235</v>
      </c>
      <c r="C133" s="8">
        <v>3</v>
      </c>
      <c r="D133" s="9" t="s">
        <v>97</v>
      </c>
      <c r="E133" s="9" t="s">
        <v>108</v>
      </c>
      <c r="F133" s="9" t="s">
        <v>132</v>
      </c>
      <c r="G133" s="8" t="s">
        <v>27</v>
      </c>
      <c r="H133" s="9"/>
      <c r="I133" s="11">
        <v>150000</v>
      </c>
      <c r="J133" s="11">
        <f>I133-K133-M133</f>
        <v>15000</v>
      </c>
      <c r="K133" s="11">
        <f>(I133-M133)*0.85</f>
        <v>85000</v>
      </c>
      <c r="L133" s="11">
        <v>0</v>
      </c>
      <c r="M133" s="11">
        <v>50000</v>
      </c>
      <c r="N133" s="21">
        <v>0</v>
      </c>
      <c r="O133" s="21">
        <v>0</v>
      </c>
      <c r="P133" s="21">
        <v>0</v>
      </c>
      <c r="Q133" s="21">
        <v>65000</v>
      </c>
      <c r="R133" s="11"/>
      <c r="S133" s="8" t="s">
        <v>983</v>
      </c>
      <c r="T133" s="86">
        <v>2023</v>
      </c>
      <c r="U133" s="9">
        <v>2024</v>
      </c>
      <c r="V133" s="9" t="s">
        <v>185</v>
      </c>
      <c r="W133" s="9" t="s">
        <v>225</v>
      </c>
      <c r="X133" s="9" t="s">
        <v>44</v>
      </c>
      <c r="Y133" s="9"/>
      <c r="Z133" s="9" t="s">
        <v>982</v>
      </c>
      <c r="AA133" s="8"/>
    </row>
    <row r="134" spans="1:27" s="13" customFormat="1" ht="62.1" customHeight="1" x14ac:dyDescent="0.3">
      <c r="A134" s="26" t="s">
        <v>496</v>
      </c>
      <c r="B134" s="8" t="s">
        <v>252</v>
      </c>
      <c r="C134" s="8">
        <v>3</v>
      </c>
      <c r="D134" s="9" t="s">
        <v>97</v>
      </c>
      <c r="E134" s="9" t="s">
        <v>108</v>
      </c>
      <c r="F134" s="9" t="s">
        <v>132</v>
      </c>
      <c r="G134" s="8" t="s">
        <v>24</v>
      </c>
      <c r="H134" s="9"/>
      <c r="I134" s="11">
        <v>25000</v>
      </c>
      <c r="J134" s="11">
        <v>5000</v>
      </c>
      <c r="K134" s="11">
        <v>15000</v>
      </c>
      <c r="L134" s="11">
        <v>0</v>
      </c>
      <c r="M134" s="11">
        <v>5000</v>
      </c>
      <c r="N134" s="21">
        <v>0</v>
      </c>
      <c r="O134" s="21">
        <v>0</v>
      </c>
      <c r="P134" s="21">
        <v>0</v>
      </c>
      <c r="Q134" s="21"/>
      <c r="R134" s="11"/>
      <c r="S134" s="8" t="s">
        <v>903</v>
      </c>
      <c r="T134" s="9">
        <v>2024</v>
      </c>
      <c r="U134" s="9">
        <v>2025</v>
      </c>
      <c r="V134" s="9" t="s">
        <v>185</v>
      </c>
      <c r="W134" s="9" t="s">
        <v>155</v>
      </c>
      <c r="X134" s="9" t="s">
        <v>43</v>
      </c>
      <c r="Y134" s="9"/>
      <c r="Z134" s="9"/>
      <c r="AA134" s="8"/>
    </row>
    <row r="135" spans="1:27" s="13" customFormat="1" ht="58.05" customHeight="1" x14ac:dyDescent="0.3">
      <c r="A135" s="26" t="s">
        <v>497</v>
      </c>
      <c r="B135" s="8" t="s">
        <v>332</v>
      </c>
      <c r="C135" s="8">
        <v>3</v>
      </c>
      <c r="D135" s="9" t="s">
        <v>97</v>
      </c>
      <c r="E135" s="9" t="s">
        <v>108</v>
      </c>
      <c r="F135" s="9" t="s">
        <v>132</v>
      </c>
      <c r="G135" s="8" t="s">
        <v>27</v>
      </c>
      <c r="H135" s="9"/>
      <c r="I135" s="11">
        <v>300000</v>
      </c>
      <c r="J135" s="11">
        <f>I135-K135</f>
        <v>45000</v>
      </c>
      <c r="K135" s="11">
        <f>I135*0.85</f>
        <v>255000</v>
      </c>
      <c r="L135" s="11">
        <v>0</v>
      </c>
      <c r="M135" s="11">
        <v>0</v>
      </c>
      <c r="N135" s="21">
        <v>0</v>
      </c>
      <c r="O135" s="21">
        <v>0</v>
      </c>
      <c r="P135" s="21">
        <v>0</v>
      </c>
      <c r="Q135" s="21"/>
      <c r="R135" s="11"/>
      <c r="S135" s="8" t="s">
        <v>333</v>
      </c>
      <c r="T135" s="9">
        <v>2024</v>
      </c>
      <c r="U135" s="9">
        <v>2026</v>
      </c>
      <c r="V135" s="9" t="s">
        <v>185</v>
      </c>
      <c r="W135" s="9" t="s">
        <v>225</v>
      </c>
      <c r="X135" s="9" t="s">
        <v>43</v>
      </c>
      <c r="Y135" s="9"/>
      <c r="Z135" s="9"/>
      <c r="AA135" s="8"/>
    </row>
    <row r="136" spans="1:27" s="13" customFormat="1" ht="58.05" customHeight="1" x14ac:dyDescent="0.3">
      <c r="A136" s="26" t="s">
        <v>498</v>
      </c>
      <c r="B136" s="60" t="s">
        <v>328</v>
      </c>
      <c r="C136" s="8">
        <v>3</v>
      </c>
      <c r="D136" s="9" t="s">
        <v>97</v>
      </c>
      <c r="E136" s="9" t="s">
        <v>108</v>
      </c>
      <c r="F136" s="9" t="s">
        <v>132</v>
      </c>
      <c r="G136" s="8" t="s">
        <v>27</v>
      </c>
      <c r="H136" s="9"/>
      <c r="I136" s="11">
        <v>100000</v>
      </c>
      <c r="J136" s="11">
        <f>I136-K136</f>
        <v>15000</v>
      </c>
      <c r="K136" s="11">
        <f>I136*0.85</f>
        <v>85000</v>
      </c>
      <c r="L136" s="11">
        <v>0</v>
      </c>
      <c r="M136" s="11">
        <v>0</v>
      </c>
      <c r="N136" s="21">
        <v>0</v>
      </c>
      <c r="O136" s="21">
        <v>0</v>
      </c>
      <c r="P136" s="21">
        <v>0</v>
      </c>
      <c r="Q136" s="21">
        <v>45464</v>
      </c>
      <c r="R136" s="11"/>
      <c r="S136" s="8" t="s">
        <v>329</v>
      </c>
      <c r="T136" s="86">
        <v>2024</v>
      </c>
      <c r="U136" s="9">
        <v>2025</v>
      </c>
      <c r="V136" s="9" t="s">
        <v>225</v>
      </c>
      <c r="W136" s="9"/>
      <c r="X136" s="9" t="s">
        <v>43</v>
      </c>
      <c r="Y136" s="9"/>
      <c r="Z136" s="9"/>
      <c r="AA136" s="8"/>
    </row>
    <row r="137" spans="1:27" s="27" customFormat="1" ht="58.05" customHeight="1" x14ac:dyDescent="0.3">
      <c r="A137" s="26" t="s">
        <v>499</v>
      </c>
      <c r="B137" s="20" t="s">
        <v>603</v>
      </c>
      <c r="C137" s="20">
        <v>3</v>
      </c>
      <c r="D137" s="19" t="s">
        <v>97</v>
      </c>
      <c r="E137" s="19" t="s">
        <v>108</v>
      </c>
      <c r="F137" s="19" t="s">
        <v>132</v>
      </c>
      <c r="G137" s="20" t="s">
        <v>60</v>
      </c>
      <c r="H137" s="19"/>
      <c r="I137" s="21">
        <v>70000</v>
      </c>
      <c r="J137" s="21">
        <v>70000</v>
      </c>
      <c r="K137" s="21">
        <v>0</v>
      </c>
      <c r="L137" s="21">
        <v>0</v>
      </c>
      <c r="M137" s="21">
        <v>0</v>
      </c>
      <c r="N137" s="21">
        <v>0</v>
      </c>
      <c r="O137" s="21">
        <v>0</v>
      </c>
      <c r="P137" s="21">
        <v>0</v>
      </c>
      <c r="Q137" s="21"/>
      <c r="R137" s="11"/>
      <c r="S137" s="8" t="s">
        <v>345</v>
      </c>
      <c r="T137" s="9">
        <v>2024</v>
      </c>
      <c r="U137" s="9">
        <v>2025</v>
      </c>
      <c r="V137" s="9" t="s">
        <v>156</v>
      </c>
      <c r="W137" s="19" t="s">
        <v>81</v>
      </c>
      <c r="X137" s="19" t="s">
        <v>43</v>
      </c>
      <c r="Y137" s="19"/>
      <c r="Z137" s="19"/>
      <c r="AA137" s="20"/>
    </row>
    <row r="138" spans="1:27" s="13" customFormat="1" ht="58.05" customHeight="1" x14ac:dyDescent="0.3">
      <c r="A138" s="26" t="s">
        <v>500</v>
      </c>
      <c r="B138" s="60" t="s">
        <v>350</v>
      </c>
      <c r="C138" s="8">
        <v>1</v>
      </c>
      <c r="D138" s="9" t="s">
        <v>97</v>
      </c>
      <c r="E138" s="9" t="s">
        <v>108</v>
      </c>
      <c r="F138" s="9" t="s">
        <v>132</v>
      </c>
      <c r="G138" s="8" t="s">
        <v>64</v>
      </c>
      <c r="H138" s="9"/>
      <c r="I138" s="11">
        <v>50000</v>
      </c>
      <c r="J138" s="11">
        <v>50000</v>
      </c>
      <c r="K138" s="11">
        <v>0</v>
      </c>
      <c r="L138" s="11">
        <v>0</v>
      </c>
      <c r="M138" s="11">
        <v>0</v>
      </c>
      <c r="N138" s="21">
        <v>0</v>
      </c>
      <c r="O138" s="21">
        <v>0</v>
      </c>
      <c r="P138" s="21">
        <v>1650</v>
      </c>
      <c r="Q138" s="21"/>
      <c r="R138" s="11"/>
      <c r="S138" s="8" t="s">
        <v>351</v>
      </c>
      <c r="T138" s="9">
        <v>2020</v>
      </c>
      <c r="U138" s="9">
        <v>2023</v>
      </c>
      <c r="V138" s="9" t="s">
        <v>185</v>
      </c>
      <c r="W138" s="9"/>
      <c r="X138" s="9" t="s">
        <v>43</v>
      </c>
      <c r="Y138" s="9"/>
      <c r="Z138" s="9"/>
      <c r="AA138" s="8"/>
    </row>
    <row r="139" spans="1:27" s="13" customFormat="1" ht="58.05" customHeight="1" x14ac:dyDescent="0.3">
      <c r="A139" s="26" t="s">
        <v>501</v>
      </c>
      <c r="B139" s="8" t="s">
        <v>355</v>
      </c>
      <c r="C139" s="8">
        <v>3</v>
      </c>
      <c r="D139" s="9" t="s">
        <v>97</v>
      </c>
      <c r="E139" s="9" t="s">
        <v>108</v>
      </c>
      <c r="F139" s="9" t="s">
        <v>132</v>
      </c>
      <c r="G139" s="8" t="s">
        <v>65</v>
      </c>
      <c r="H139" s="9"/>
      <c r="I139" s="11">
        <v>150000</v>
      </c>
      <c r="J139" s="11">
        <v>150000</v>
      </c>
      <c r="K139" s="11">
        <v>0</v>
      </c>
      <c r="L139" s="11">
        <v>0</v>
      </c>
      <c r="M139" s="11">
        <v>0</v>
      </c>
      <c r="N139" s="21">
        <v>0</v>
      </c>
      <c r="O139" s="21">
        <v>0</v>
      </c>
      <c r="P139" s="21">
        <v>0</v>
      </c>
      <c r="Q139" s="21"/>
      <c r="R139" s="11"/>
      <c r="S139" s="8" t="s">
        <v>356</v>
      </c>
      <c r="T139" s="86">
        <v>2024</v>
      </c>
      <c r="U139" s="86">
        <v>2025</v>
      </c>
      <c r="V139" s="9" t="s">
        <v>156</v>
      </c>
      <c r="W139" s="9"/>
      <c r="X139" s="9" t="s">
        <v>43</v>
      </c>
      <c r="Y139" s="9"/>
      <c r="Z139" s="9"/>
      <c r="AA139" s="8"/>
    </row>
    <row r="140" spans="1:27" s="13" customFormat="1" ht="52.05" customHeight="1" x14ac:dyDescent="0.3">
      <c r="A140" s="26" t="s">
        <v>502</v>
      </c>
      <c r="B140" s="60" t="s">
        <v>40</v>
      </c>
      <c r="C140" s="8">
        <v>1</v>
      </c>
      <c r="D140" s="9" t="s">
        <v>97</v>
      </c>
      <c r="E140" s="9" t="s">
        <v>108</v>
      </c>
      <c r="F140" s="9" t="s">
        <v>134</v>
      </c>
      <c r="G140" s="8" t="s">
        <v>57</v>
      </c>
      <c r="H140" s="9"/>
      <c r="I140" s="11">
        <v>33604</v>
      </c>
      <c r="J140" s="11">
        <v>5040.6000000000004</v>
      </c>
      <c r="K140" s="11">
        <v>28563.4</v>
      </c>
      <c r="L140" s="11">
        <v>0</v>
      </c>
      <c r="M140" s="11">
        <v>0</v>
      </c>
      <c r="N140" s="21">
        <v>20000</v>
      </c>
      <c r="O140" s="21">
        <f>N140</f>
        <v>20000</v>
      </c>
      <c r="P140" s="21">
        <v>0</v>
      </c>
      <c r="Q140" s="21"/>
      <c r="R140" s="11"/>
      <c r="S140" s="8" t="s">
        <v>231</v>
      </c>
      <c r="T140" s="9">
        <v>2021</v>
      </c>
      <c r="U140" s="86">
        <v>2023</v>
      </c>
      <c r="V140" s="9" t="s">
        <v>185</v>
      </c>
      <c r="W140" s="9" t="s">
        <v>55</v>
      </c>
      <c r="X140" s="9" t="s">
        <v>78</v>
      </c>
      <c r="Y140" s="9"/>
      <c r="Z140" s="9" t="s">
        <v>267</v>
      </c>
      <c r="AA140" s="8"/>
    </row>
    <row r="141" spans="1:27" s="13" customFormat="1" ht="52.05" customHeight="1" x14ac:dyDescent="0.3">
      <c r="A141" s="26" t="s">
        <v>503</v>
      </c>
      <c r="B141" s="8" t="s">
        <v>202</v>
      </c>
      <c r="C141" s="8">
        <v>3</v>
      </c>
      <c r="D141" s="9" t="s">
        <v>97</v>
      </c>
      <c r="E141" s="9" t="s">
        <v>108</v>
      </c>
      <c r="F141" s="9" t="s">
        <v>38</v>
      </c>
      <c r="G141" s="8" t="s">
        <v>70</v>
      </c>
      <c r="H141" s="9"/>
      <c r="I141" s="11">
        <v>1500000</v>
      </c>
      <c r="J141" s="11">
        <v>200000</v>
      </c>
      <c r="K141" s="11">
        <v>1200000</v>
      </c>
      <c r="L141" s="11">
        <v>0</v>
      </c>
      <c r="M141" s="11">
        <v>0</v>
      </c>
      <c r="N141" s="21">
        <v>0</v>
      </c>
      <c r="O141" s="21">
        <v>0</v>
      </c>
      <c r="P141" s="11">
        <v>0</v>
      </c>
      <c r="Q141" s="11"/>
      <c r="R141" s="11"/>
      <c r="S141" s="8" t="s">
        <v>203</v>
      </c>
      <c r="T141" s="86">
        <v>2024</v>
      </c>
      <c r="U141" s="9">
        <v>2026</v>
      </c>
      <c r="V141" s="9" t="s">
        <v>185</v>
      </c>
      <c r="W141" s="9" t="s">
        <v>81</v>
      </c>
      <c r="X141" s="9" t="s">
        <v>44</v>
      </c>
      <c r="Y141" s="9"/>
      <c r="Z141" s="9"/>
      <c r="AA141" s="8"/>
    </row>
    <row r="142" spans="1:27" s="13" customFormat="1" ht="52.05" customHeight="1" x14ac:dyDescent="0.3">
      <c r="A142" s="26" t="s">
        <v>504</v>
      </c>
      <c r="B142" s="20" t="s">
        <v>375</v>
      </c>
      <c r="C142" s="20">
        <v>3</v>
      </c>
      <c r="D142" s="9" t="s">
        <v>97</v>
      </c>
      <c r="E142" s="9" t="s">
        <v>108</v>
      </c>
      <c r="F142" s="9" t="s">
        <v>38</v>
      </c>
      <c r="G142" s="8" t="s">
        <v>72</v>
      </c>
      <c r="H142" s="9"/>
      <c r="I142" s="11">
        <v>1500000</v>
      </c>
      <c r="J142" s="11">
        <v>200000</v>
      </c>
      <c r="K142" s="11">
        <v>1200000</v>
      </c>
      <c r="L142" s="11">
        <v>0</v>
      </c>
      <c r="M142" s="11">
        <v>0</v>
      </c>
      <c r="N142" s="21">
        <v>0</v>
      </c>
      <c r="O142" s="21">
        <v>0</v>
      </c>
      <c r="P142" s="11">
        <v>0</v>
      </c>
      <c r="Q142" s="11"/>
      <c r="R142" s="11"/>
      <c r="S142" s="8" t="s">
        <v>376</v>
      </c>
      <c r="T142" s="86">
        <v>2023</v>
      </c>
      <c r="U142" s="9">
        <v>2027</v>
      </c>
      <c r="V142" s="9" t="s">
        <v>185</v>
      </c>
      <c r="W142" s="9"/>
      <c r="X142" s="9" t="s">
        <v>43</v>
      </c>
      <c r="Y142" s="9"/>
      <c r="Z142" s="9"/>
      <c r="AA142" s="8"/>
    </row>
    <row r="143" spans="1:27" s="13" customFormat="1" ht="52.05" customHeight="1" x14ac:dyDescent="0.3">
      <c r="A143" s="26" t="s">
        <v>505</v>
      </c>
      <c r="B143" s="60" t="s">
        <v>204</v>
      </c>
      <c r="C143" s="8">
        <v>1</v>
      </c>
      <c r="D143" s="9" t="s">
        <v>97</v>
      </c>
      <c r="E143" s="9" t="s">
        <v>108</v>
      </c>
      <c r="F143" s="9" t="s">
        <v>38</v>
      </c>
      <c r="G143" s="8" t="s">
        <v>24</v>
      </c>
      <c r="H143" s="9"/>
      <c r="I143" s="11">
        <v>3350000</v>
      </c>
      <c r="J143" s="11">
        <f>I143-K143</f>
        <v>502500</v>
      </c>
      <c r="K143" s="11">
        <f>I143*0.85</f>
        <v>2847500</v>
      </c>
      <c r="L143" s="11">
        <v>0</v>
      </c>
      <c r="M143" s="11">
        <v>0</v>
      </c>
      <c r="N143" s="21">
        <v>10000</v>
      </c>
      <c r="O143" s="21">
        <v>0</v>
      </c>
      <c r="P143" s="11"/>
      <c r="Q143" s="11"/>
      <c r="R143" s="11"/>
      <c r="S143" s="8" t="s">
        <v>904</v>
      </c>
      <c r="T143" s="9">
        <v>2020</v>
      </c>
      <c r="U143" s="9">
        <v>2024</v>
      </c>
      <c r="V143" s="9" t="s">
        <v>185</v>
      </c>
      <c r="W143" s="9"/>
      <c r="X143" s="9" t="s">
        <v>44</v>
      </c>
      <c r="Y143" s="9"/>
      <c r="Z143" s="9" t="s">
        <v>267</v>
      </c>
      <c r="AA143" s="8"/>
    </row>
    <row r="144" spans="1:27" s="13" customFormat="1" ht="52.05" customHeight="1" x14ac:dyDescent="0.3">
      <c r="A144" s="26" t="s">
        <v>506</v>
      </c>
      <c r="B144" s="8" t="s">
        <v>795</v>
      </c>
      <c r="C144" s="8">
        <v>3</v>
      </c>
      <c r="D144" s="9" t="s">
        <v>97</v>
      </c>
      <c r="E144" s="9" t="s">
        <v>108</v>
      </c>
      <c r="F144" s="9" t="s">
        <v>38</v>
      </c>
      <c r="G144" s="8" t="s">
        <v>27</v>
      </c>
      <c r="H144" s="9"/>
      <c r="I144" s="11">
        <v>60000</v>
      </c>
      <c r="J144" s="11">
        <v>60000</v>
      </c>
      <c r="K144" s="11">
        <v>0</v>
      </c>
      <c r="L144" s="11">
        <v>0</v>
      </c>
      <c r="M144" s="11">
        <v>0</v>
      </c>
      <c r="N144" s="11">
        <v>0</v>
      </c>
      <c r="O144" s="11">
        <v>0</v>
      </c>
      <c r="P144" s="11">
        <v>0</v>
      </c>
      <c r="Q144" s="11"/>
      <c r="R144" s="11"/>
      <c r="S144" s="8" t="s">
        <v>327</v>
      </c>
      <c r="T144" s="86">
        <v>2024</v>
      </c>
      <c r="U144" s="9">
        <v>2025</v>
      </c>
      <c r="V144" s="9" t="s">
        <v>225</v>
      </c>
      <c r="W144" s="9"/>
      <c r="X144" s="9" t="s">
        <v>43</v>
      </c>
      <c r="Y144" s="9"/>
      <c r="Z144" s="9"/>
      <c r="AA144" s="8"/>
    </row>
    <row r="145" spans="1:27" s="13" customFormat="1" ht="52.05" customHeight="1" x14ac:dyDescent="0.3">
      <c r="A145" s="26" t="s">
        <v>507</v>
      </c>
      <c r="B145" s="8" t="s">
        <v>394</v>
      </c>
      <c r="C145" s="8">
        <v>3</v>
      </c>
      <c r="D145" s="9" t="s">
        <v>97</v>
      </c>
      <c r="E145" s="9" t="s">
        <v>108</v>
      </c>
      <c r="F145" s="9" t="s">
        <v>38</v>
      </c>
      <c r="G145" s="8" t="s">
        <v>49</v>
      </c>
      <c r="H145" s="9"/>
      <c r="I145" s="11">
        <v>300000</v>
      </c>
      <c r="J145" s="11">
        <f>I145-K145</f>
        <v>45000</v>
      </c>
      <c r="K145" s="11">
        <f>I145*0.85</f>
        <v>255000</v>
      </c>
      <c r="L145" s="11">
        <v>0</v>
      </c>
      <c r="M145" s="11">
        <v>0</v>
      </c>
      <c r="N145" s="21">
        <v>0</v>
      </c>
      <c r="O145" s="21">
        <v>0</v>
      </c>
      <c r="P145" s="11">
        <v>0</v>
      </c>
      <c r="Q145" s="11"/>
      <c r="R145" s="11"/>
      <c r="S145" s="8" t="s">
        <v>396</v>
      </c>
      <c r="T145" s="86">
        <v>2024</v>
      </c>
      <c r="U145" s="9">
        <v>2028</v>
      </c>
      <c r="V145" s="9" t="s">
        <v>185</v>
      </c>
      <c r="W145" s="9" t="s">
        <v>156</v>
      </c>
      <c r="X145" s="9" t="s">
        <v>43</v>
      </c>
      <c r="Y145" s="9"/>
      <c r="Z145" s="9" t="s">
        <v>267</v>
      </c>
      <c r="AA145" s="8"/>
    </row>
    <row r="146" spans="1:27" s="13" customFormat="1" ht="52.05" customHeight="1" x14ac:dyDescent="0.3">
      <c r="A146" s="26" t="s">
        <v>508</v>
      </c>
      <c r="B146" s="60" t="s">
        <v>256</v>
      </c>
      <c r="C146" s="8">
        <v>3</v>
      </c>
      <c r="D146" s="9" t="s">
        <v>97</v>
      </c>
      <c r="E146" s="9" t="s">
        <v>108</v>
      </c>
      <c r="F146" s="9" t="s">
        <v>38</v>
      </c>
      <c r="G146" s="8" t="s">
        <v>939</v>
      </c>
      <c r="H146" s="26" t="s">
        <v>413</v>
      </c>
      <c r="I146" s="11">
        <v>60000</v>
      </c>
      <c r="J146" s="11">
        <v>0</v>
      </c>
      <c r="K146" s="11">
        <v>0</v>
      </c>
      <c r="L146" s="11">
        <v>0</v>
      </c>
      <c r="M146" s="11">
        <v>60000</v>
      </c>
      <c r="N146" s="21">
        <v>19991</v>
      </c>
      <c r="O146" s="21">
        <v>18120</v>
      </c>
      <c r="P146" s="11"/>
      <c r="Q146" s="11"/>
      <c r="R146" s="11"/>
      <c r="S146" s="8" t="s">
        <v>905</v>
      </c>
      <c r="T146" s="9">
        <v>2022</v>
      </c>
      <c r="U146" s="9">
        <v>2026</v>
      </c>
      <c r="V146" s="9" t="s">
        <v>185</v>
      </c>
      <c r="W146" s="9" t="s">
        <v>81</v>
      </c>
      <c r="X146" s="9" t="s">
        <v>78</v>
      </c>
      <c r="Y146" s="9"/>
      <c r="Z146" s="9" t="s">
        <v>257</v>
      </c>
      <c r="AA146" s="8"/>
    </row>
    <row r="147" spans="1:27" s="13" customFormat="1" ht="52.05" customHeight="1" x14ac:dyDescent="0.3">
      <c r="A147" s="26" t="s">
        <v>509</v>
      </c>
      <c r="B147" s="8" t="s">
        <v>395</v>
      </c>
      <c r="C147" s="8">
        <v>3</v>
      </c>
      <c r="D147" s="9" t="s">
        <v>97</v>
      </c>
      <c r="E147" s="9" t="s">
        <v>108</v>
      </c>
      <c r="F147" s="9" t="s">
        <v>38</v>
      </c>
      <c r="G147" s="8" t="s">
        <v>24</v>
      </c>
      <c r="H147" s="9"/>
      <c r="I147" s="11">
        <v>80000</v>
      </c>
      <c r="J147" s="11">
        <f>I147-K147</f>
        <v>12000</v>
      </c>
      <c r="K147" s="11">
        <f>I147*0.85</f>
        <v>68000</v>
      </c>
      <c r="L147" s="11">
        <v>0</v>
      </c>
      <c r="M147" s="11">
        <v>0</v>
      </c>
      <c r="N147" s="11">
        <v>0</v>
      </c>
      <c r="O147" s="11">
        <v>0</v>
      </c>
      <c r="P147" s="11">
        <v>0</v>
      </c>
      <c r="Q147" s="11"/>
      <c r="R147" s="11"/>
      <c r="S147" s="8" t="s">
        <v>906</v>
      </c>
      <c r="T147" s="86">
        <v>2024</v>
      </c>
      <c r="U147" s="9">
        <v>2025</v>
      </c>
      <c r="V147" s="9" t="s">
        <v>185</v>
      </c>
      <c r="W147" s="9" t="s">
        <v>224</v>
      </c>
      <c r="X147" s="9" t="s">
        <v>43</v>
      </c>
      <c r="Y147" s="9"/>
      <c r="Z147" s="9"/>
      <c r="AA147" s="8"/>
    </row>
    <row r="148" spans="1:27" s="13" customFormat="1" ht="52.05" customHeight="1" x14ac:dyDescent="0.3">
      <c r="A148" s="26" t="s">
        <v>830</v>
      </c>
      <c r="B148" s="8" t="s">
        <v>250</v>
      </c>
      <c r="C148" s="8">
        <v>3</v>
      </c>
      <c r="D148" s="9" t="s">
        <v>97</v>
      </c>
      <c r="E148" s="9" t="s">
        <v>108</v>
      </c>
      <c r="F148" s="9" t="s">
        <v>133</v>
      </c>
      <c r="G148" s="8" t="s">
        <v>27</v>
      </c>
      <c r="H148" s="9"/>
      <c r="I148" s="11">
        <v>30000</v>
      </c>
      <c r="J148" s="11">
        <v>30000</v>
      </c>
      <c r="K148" s="11">
        <v>0</v>
      </c>
      <c r="L148" s="11">
        <v>0</v>
      </c>
      <c r="M148" s="11">
        <v>0</v>
      </c>
      <c r="N148" s="21">
        <v>0</v>
      </c>
      <c r="O148" s="21">
        <v>0</v>
      </c>
      <c r="P148" s="11">
        <v>0</v>
      </c>
      <c r="Q148" s="11"/>
      <c r="R148" s="11"/>
      <c r="S148" s="8" t="s">
        <v>796</v>
      </c>
      <c r="T148" s="9">
        <v>2024</v>
      </c>
      <c r="U148" s="9">
        <v>2024</v>
      </c>
      <c r="V148" s="9" t="s">
        <v>185</v>
      </c>
      <c r="W148" s="9" t="s">
        <v>225</v>
      </c>
      <c r="X148" s="9" t="s">
        <v>43</v>
      </c>
      <c r="Y148" s="9"/>
      <c r="Z148" s="9"/>
      <c r="AA148" s="8"/>
    </row>
    <row r="149" spans="1:27" s="13" customFormat="1" ht="42" customHeight="1" x14ac:dyDescent="0.3">
      <c r="A149" s="26" t="s">
        <v>510</v>
      </c>
      <c r="B149" s="8" t="s">
        <v>248</v>
      </c>
      <c r="C149" s="8">
        <v>3</v>
      </c>
      <c r="D149" s="9" t="s">
        <v>97</v>
      </c>
      <c r="E149" s="9" t="s">
        <v>108</v>
      </c>
      <c r="F149" s="9" t="s">
        <v>133</v>
      </c>
      <c r="G149" s="8" t="s">
        <v>27</v>
      </c>
      <c r="H149" s="9"/>
      <c r="I149" s="11">
        <v>300000</v>
      </c>
      <c r="J149" s="11">
        <f>I149-K149</f>
        <v>45000</v>
      </c>
      <c r="K149" s="11">
        <f>I149*0.85</f>
        <v>255000</v>
      </c>
      <c r="L149" s="11">
        <v>0</v>
      </c>
      <c r="M149" s="11">
        <v>0</v>
      </c>
      <c r="N149" s="11">
        <v>0</v>
      </c>
      <c r="O149" s="11">
        <v>0</v>
      </c>
      <c r="P149" s="11">
        <v>0</v>
      </c>
      <c r="Q149" s="11"/>
      <c r="R149" s="11"/>
      <c r="S149" s="8" t="s">
        <v>327</v>
      </c>
      <c r="T149" s="9">
        <v>2024</v>
      </c>
      <c r="U149" s="9">
        <v>2026</v>
      </c>
      <c r="V149" s="9" t="s">
        <v>225</v>
      </c>
      <c r="W149" s="9"/>
      <c r="X149" s="9" t="s">
        <v>43</v>
      </c>
      <c r="Y149" s="9"/>
      <c r="Z149" s="9"/>
      <c r="AA149" s="8"/>
    </row>
    <row r="150" spans="1:27" s="13" customFormat="1" ht="53.55" customHeight="1" x14ac:dyDescent="0.3">
      <c r="A150" s="26" t="s">
        <v>511</v>
      </c>
      <c r="B150" s="8" t="s">
        <v>381</v>
      </c>
      <c r="C150" s="8">
        <v>3</v>
      </c>
      <c r="D150" s="9" t="s">
        <v>97</v>
      </c>
      <c r="E150" s="9" t="s">
        <v>108</v>
      </c>
      <c r="F150" s="9" t="s">
        <v>38</v>
      </c>
      <c r="G150" s="8" t="s">
        <v>24</v>
      </c>
      <c r="H150" s="9"/>
      <c r="I150" s="11">
        <v>150000</v>
      </c>
      <c r="J150" s="11">
        <v>150000</v>
      </c>
      <c r="K150" s="11">
        <v>0</v>
      </c>
      <c r="L150" s="11">
        <v>0</v>
      </c>
      <c r="M150" s="11">
        <v>0</v>
      </c>
      <c r="N150" s="11">
        <v>0</v>
      </c>
      <c r="O150" s="11">
        <v>0</v>
      </c>
      <c r="P150" s="11">
        <v>0</v>
      </c>
      <c r="Q150" s="11"/>
      <c r="R150" s="11"/>
      <c r="S150" s="8" t="s">
        <v>382</v>
      </c>
      <c r="T150" s="86">
        <v>2024</v>
      </c>
      <c r="U150" s="9">
        <v>2028</v>
      </c>
      <c r="V150" s="9" t="s">
        <v>224</v>
      </c>
      <c r="W150" s="9"/>
      <c r="X150" s="9" t="s">
        <v>43</v>
      </c>
      <c r="Y150" s="9"/>
      <c r="Z150" s="9"/>
      <c r="AA150" s="8"/>
    </row>
    <row r="151" spans="1:27" s="13" customFormat="1" ht="42" customHeight="1" x14ac:dyDescent="0.3">
      <c r="A151" s="26" t="s">
        <v>512</v>
      </c>
      <c r="B151" s="20" t="s">
        <v>1028</v>
      </c>
      <c r="C151" s="8">
        <v>3</v>
      </c>
      <c r="D151" s="9" t="s">
        <v>97</v>
      </c>
      <c r="E151" s="9" t="s">
        <v>108</v>
      </c>
      <c r="F151" s="9" t="s">
        <v>133</v>
      </c>
      <c r="G151" s="8" t="s">
        <v>24</v>
      </c>
      <c r="H151" s="9"/>
      <c r="I151" s="11">
        <v>70000</v>
      </c>
      <c r="J151" s="11">
        <v>70000</v>
      </c>
      <c r="K151" s="11">
        <v>0</v>
      </c>
      <c r="L151" s="11">
        <v>0</v>
      </c>
      <c r="M151" s="11">
        <v>0</v>
      </c>
      <c r="N151" s="21">
        <v>0</v>
      </c>
      <c r="O151" s="21">
        <v>0</v>
      </c>
      <c r="P151" s="11">
        <v>0</v>
      </c>
      <c r="Q151" s="11"/>
      <c r="R151" s="11"/>
      <c r="S151" s="8" t="s">
        <v>1027</v>
      </c>
      <c r="T151" s="86">
        <v>2023</v>
      </c>
      <c r="U151" s="9">
        <v>2024</v>
      </c>
      <c r="V151" s="86" t="s">
        <v>185</v>
      </c>
      <c r="W151" s="86" t="s">
        <v>229</v>
      </c>
      <c r="X151" s="9" t="s">
        <v>43</v>
      </c>
      <c r="Y151" s="9"/>
      <c r="Z151" s="9" t="s">
        <v>1011</v>
      </c>
      <c r="AA151" s="8"/>
    </row>
    <row r="152" spans="1:27" s="13" customFormat="1" ht="42" customHeight="1" x14ac:dyDescent="0.3">
      <c r="A152" s="26" t="s">
        <v>513</v>
      </c>
      <c r="B152" s="20" t="s">
        <v>370</v>
      </c>
      <c r="C152" s="8">
        <v>1</v>
      </c>
      <c r="D152" s="9" t="s">
        <v>97</v>
      </c>
      <c r="E152" s="9" t="s">
        <v>108</v>
      </c>
      <c r="F152" s="9" t="s">
        <v>133</v>
      </c>
      <c r="G152" s="8" t="s">
        <v>24</v>
      </c>
      <c r="H152" s="9"/>
      <c r="I152" s="11">
        <v>80000</v>
      </c>
      <c r="J152" s="11">
        <v>80000</v>
      </c>
      <c r="K152" s="11">
        <v>0</v>
      </c>
      <c r="L152" s="11">
        <v>0</v>
      </c>
      <c r="M152" s="11">
        <v>0</v>
      </c>
      <c r="N152" s="21">
        <v>5000</v>
      </c>
      <c r="O152" s="21">
        <v>0</v>
      </c>
      <c r="P152" s="11">
        <v>0</v>
      </c>
      <c r="Q152" s="11"/>
      <c r="R152" s="11"/>
      <c r="S152" s="8" t="s">
        <v>371</v>
      </c>
      <c r="T152" s="86">
        <v>2024</v>
      </c>
      <c r="U152" s="9">
        <v>2024</v>
      </c>
      <c r="V152" s="9" t="s">
        <v>185</v>
      </c>
      <c r="W152" s="9"/>
      <c r="X152" s="9" t="s">
        <v>43</v>
      </c>
      <c r="Y152" s="9"/>
      <c r="Z152" s="9"/>
      <c r="AA152" s="8"/>
    </row>
    <row r="153" spans="1:27" s="13" customFormat="1" ht="65.400000000000006" customHeight="1" x14ac:dyDescent="0.3">
      <c r="A153" s="26" t="s">
        <v>514</v>
      </c>
      <c r="B153" s="60" t="s">
        <v>604</v>
      </c>
      <c r="C153" s="8">
        <v>1</v>
      </c>
      <c r="D153" s="9" t="s">
        <v>97</v>
      </c>
      <c r="E153" s="9" t="s">
        <v>108</v>
      </c>
      <c r="F153" s="9" t="s">
        <v>133</v>
      </c>
      <c r="G153" s="8" t="s">
        <v>76</v>
      </c>
      <c r="H153" s="26" t="s">
        <v>412</v>
      </c>
      <c r="I153" s="11">
        <v>30000</v>
      </c>
      <c r="J153" s="11">
        <v>30000</v>
      </c>
      <c r="K153" s="11">
        <v>0</v>
      </c>
      <c r="L153" s="11">
        <v>0</v>
      </c>
      <c r="M153" s="11">
        <v>0</v>
      </c>
      <c r="N153" s="21">
        <v>0</v>
      </c>
      <c r="O153" s="21">
        <v>0</v>
      </c>
      <c r="P153" s="11">
        <v>0</v>
      </c>
      <c r="Q153" s="11"/>
      <c r="R153" s="11"/>
      <c r="S153" s="8" t="s">
        <v>605</v>
      </c>
      <c r="T153" s="9">
        <v>2022</v>
      </c>
      <c r="U153" s="9">
        <v>2024</v>
      </c>
      <c r="V153" s="9" t="s">
        <v>229</v>
      </c>
      <c r="W153" s="9" t="s">
        <v>201</v>
      </c>
      <c r="X153" s="9" t="s">
        <v>78</v>
      </c>
      <c r="Y153" s="9"/>
      <c r="Z153" s="9"/>
      <c r="AA153" s="8" t="s">
        <v>1026</v>
      </c>
    </row>
    <row r="154" spans="1:27" s="97" customFormat="1" ht="116.4" customHeight="1" x14ac:dyDescent="0.3">
      <c r="A154" s="105" t="s">
        <v>958</v>
      </c>
      <c r="B154" s="73" t="s">
        <v>959</v>
      </c>
      <c r="C154" s="88">
        <v>3</v>
      </c>
      <c r="D154" s="89" t="s">
        <v>97</v>
      </c>
      <c r="E154" s="89" t="s">
        <v>108</v>
      </c>
      <c r="F154" s="89" t="s">
        <v>134</v>
      </c>
      <c r="G154" s="89" t="s">
        <v>24</v>
      </c>
      <c r="H154" s="89"/>
      <c r="I154" s="90">
        <v>1800000</v>
      </c>
      <c r="J154" s="90">
        <v>1240000</v>
      </c>
      <c r="K154" s="90">
        <v>560000</v>
      </c>
      <c r="L154" s="90">
        <v>0</v>
      </c>
      <c r="M154" s="90">
        <v>0</v>
      </c>
      <c r="N154" s="90">
        <v>0</v>
      </c>
      <c r="O154" s="90">
        <v>0</v>
      </c>
      <c r="P154" s="90">
        <v>48000</v>
      </c>
      <c r="Q154" s="90">
        <v>450000</v>
      </c>
      <c r="R154" s="90">
        <v>900000</v>
      </c>
      <c r="S154" s="97" t="s">
        <v>1023</v>
      </c>
      <c r="T154" s="88">
        <v>2023</v>
      </c>
      <c r="U154" s="88">
        <v>2026</v>
      </c>
      <c r="V154" s="97" t="s">
        <v>185</v>
      </c>
      <c r="X154" s="97" t="s">
        <v>44</v>
      </c>
      <c r="Z154" s="97" t="s">
        <v>263</v>
      </c>
      <c r="AA154" s="97" t="s">
        <v>1024</v>
      </c>
    </row>
    <row r="155" spans="1:27" s="97" customFormat="1" ht="99" customHeight="1" x14ac:dyDescent="0.3">
      <c r="A155" s="105" t="s">
        <v>960</v>
      </c>
      <c r="B155" s="73" t="s">
        <v>961</v>
      </c>
      <c r="C155" s="88">
        <v>3</v>
      </c>
      <c r="D155" s="89" t="s">
        <v>97</v>
      </c>
      <c r="E155" s="89" t="s">
        <v>108</v>
      </c>
      <c r="F155" s="89" t="s">
        <v>132</v>
      </c>
      <c r="G155" s="89" t="s">
        <v>24</v>
      </c>
      <c r="H155" s="89"/>
      <c r="I155" s="90">
        <v>2000000</v>
      </c>
      <c r="J155" s="90">
        <v>140000</v>
      </c>
      <c r="K155" s="90">
        <v>560000</v>
      </c>
      <c r="L155" s="90">
        <v>0</v>
      </c>
      <c r="M155" s="90">
        <v>0</v>
      </c>
      <c r="N155" s="90">
        <v>0</v>
      </c>
      <c r="O155" s="90">
        <v>0</v>
      </c>
      <c r="P155" s="90">
        <v>35000</v>
      </c>
      <c r="Q155" s="90">
        <v>500000</v>
      </c>
      <c r="R155" s="90">
        <v>1000000</v>
      </c>
      <c r="S155" s="20" t="s">
        <v>1019</v>
      </c>
      <c r="T155" s="88">
        <v>2023</v>
      </c>
      <c r="U155" s="88">
        <v>2026</v>
      </c>
      <c r="V155" s="97" t="s">
        <v>185</v>
      </c>
      <c r="W155" s="97" t="s">
        <v>201</v>
      </c>
      <c r="X155" s="97" t="s">
        <v>44</v>
      </c>
      <c r="Z155" s="97" t="s">
        <v>263</v>
      </c>
      <c r="AA155" s="97" t="s">
        <v>1024</v>
      </c>
    </row>
    <row r="156" spans="1:27" ht="48.6" customHeight="1" x14ac:dyDescent="0.25">
      <c r="A156" s="101" t="s">
        <v>1045</v>
      </c>
      <c r="B156" s="104" t="s">
        <v>1042</v>
      </c>
      <c r="C156" s="8">
        <v>3</v>
      </c>
      <c r="D156" s="9" t="s">
        <v>97</v>
      </c>
      <c r="E156" s="9" t="s">
        <v>108</v>
      </c>
      <c r="F156" s="9" t="s">
        <v>132</v>
      </c>
      <c r="G156" s="8" t="s">
        <v>49</v>
      </c>
      <c r="H156" s="26" t="s">
        <v>490</v>
      </c>
      <c r="I156" s="11">
        <v>80000</v>
      </c>
      <c r="J156" s="11">
        <v>1000</v>
      </c>
      <c r="K156" s="11">
        <v>0</v>
      </c>
      <c r="L156" s="11">
        <v>7000</v>
      </c>
      <c r="M156" s="11">
        <v>0</v>
      </c>
      <c r="N156" s="21">
        <v>1200</v>
      </c>
      <c r="O156" s="21">
        <v>2700</v>
      </c>
      <c r="P156" s="21">
        <v>1200</v>
      </c>
      <c r="Q156" s="90">
        <v>12000</v>
      </c>
      <c r="R156" s="90">
        <v>1200</v>
      </c>
      <c r="S156" s="8" t="s">
        <v>1043</v>
      </c>
      <c r="T156" s="9">
        <v>2022</v>
      </c>
      <c r="U156" s="9">
        <v>2027</v>
      </c>
      <c r="V156" s="9" t="s">
        <v>185</v>
      </c>
      <c r="W156" s="9" t="s">
        <v>232</v>
      </c>
      <c r="X156" s="9" t="s">
        <v>78</v>
      </c>
      <c r="Y156" s="9"/>
      <c r="Z156" s="9" t="s">
        <v>1044</v>
      </c>
      <c r="AA156" s="8"/>
    </row>
    <row r="157" spans="1:27" s="13" customFormat="1" ht="42" customHeight="1" x14ac:dyDescent="0.3">
      <c r="A157" s="25"/>
      <c r="B157" s="8"/>
      <c r="C157" s="8"/>
      <c r="D157" s="9"/>
      <c r="E157" s="9"/>
      <c r="F157" s="9"/>
      <c r="G157" s="8"/>
      <c r="H157" s="9"/>
      <c r="I157" s="11"/>
      <c r="J157" s="11"/>
      <c r="K157" s="11"/>
      <c r="L157" s="11"/>
      <c r="M157" s="11"/>
      <c r="N157" s="11"/>
      <c r="O157" s="11"/>
      <c r="P157" s="11"/>
      <c r="Q157" s="11"/>
      <c r="R157" s="11"/>
      <c r="S157" s="8"/>
      <c r="T157" s="9"/>
      <c r="U157" s="9"/>
      <c r="V157" s="9"/>
      <c r="W157" s="9"/>
      <c r="X157" s="9"/>
      <c r="Y157" s="9"/>
      <c r="Z157" s="9"/>
      <c r="AA157" s="8"/>
    </row>
    <row r="158" spans="1:27" s="13" customFormat="1" ht="43.05" customHeight="1" x14ac:dyDescent="0.3">
      <c r="A158" s="9"/>
      <c r="B158" s="22" t="s">
        <v>293</v>
      </c>
      <c r="C158" s="22"/>
      <c r="D158" s="9" t="s">
        <v>97</v>
      </c>
      <c r="E158" s="9" t="s">
        <v>109</v>
      </c>
      <c r="F158" s="9"/>
      <c r="G158" s="8"/>
      <c r="H158" s="9"/>
      <c r="I158" s="11"/>
      <c r="J158" s="9"/>
      <c r="K158" s="9"/>
      <c r="L158" s="9"/>
      <c r="M158" s="9"/>
      <c r="N158" s="11"/>
      <c r="O158" s="11"/>
      <c r="P158" s="11"/>
      <c r="Q158" s="11"/>
      <c r="R158" s="11"/>
      <c r="S158" s="8"/>
      <c r="T158" s="9"/>
      <c r="U158" s="9"/>
      <c r="V158" s="9"/>
      <c r="W158" s="9"/>
      <c r="X158" s="9"/>
      <c r="Y158" s="9"/>
      <c r="Z158" s="9"/>
      <c r="AA158" s="8"/>
    </row>
    <row r="159" spans="1:27" s="13" customFormat="1" ht="42" customHeight="1" x14ac:dyDescent="0.3">
      <c r="A159" s="26" t="s">
        <v>515</v>
      </c>
      <c r="B159" s="60" t="s">
        <v>645</v>
      </c>
      <c r="C159" s="8">
        <v>1</v>
      </c>
      <c r="D159" s="9" t="s">
        <v>97</v>
      </c>
      <c r="E159" s="9" t="s">
        <v>109</v>
      </c>
      <c r="F159" s="9" t="s">
        <v>135</v>
      </c>
      <c r="G159" s="8" t="s">
        <v>49</v>
      </c>
      <c r="H159" s="9"/>
      <c r="I159" s="11">
        <v>50000</v>
      </c>
      <c r="J159" s="11">
        <v>20000</v>
      </c>
      <c r="K159" s="11">
        <v>30000</v>
      </c>
      <c r="L159" s="11">
        <v>0</v>
      </c>
      <c r="M159" s="11">
        <v>0</v>
      </c>
      <c r="N159" s="21">
        <v>4300</v>
      </c>
      <c r="O159" s="21">
        <v>10254</v>
      </c>
      <c r="P159" s="21">
        <v>15485</v>
      </c>
      <c r="Q159" s="11"/>
      <c r="R159" s="11"/>
      <c r="S159" s="8" t="s">
        <v>646</v>
      </c>
      <c r="T159" s="9">
        <v>2022</v>
      </c>
      <c r="U159" s="9">
        <v>2025</v>
      </c>
      <c r="V159" s="9" t="s">
        <v>185</v>
      </c>
      <c r="W159" s="9"/>
      <c r="X159" s="9" t="s">
        <v>78</v>
      </c>
      <c r="Y159" s="9"/>
      <c r="Z159" s="9"/>
      <c r="AA159" s="8"/>
    </row>
    <row r="160" spans="1:27" s="14" customFormat="1" ht="74.400000000000006" customHeight="1" x14ac:dyDescent="0.3">
      <c r="A160" s="26" t="s">
        <v>517</v>
      </c>
      <c r="B160" s="63" t="s">
        <v>359</v>
      </c>
      <c r="C160" s="8">
        <v>1</v>
      </c>
      <c r="D160" s="9" t="s">
        <v>97</v>
      </c>
      <c r="E160" s="9" t="s">
        <v>109</v>
      </c>
      <c r="F160" s="9" t="s">
        <v>135</v>
      </c>
      <c r="G160" s="8" t="s">
        <v>49</v>
      </c>
      <c r="H160" s="9"/>
      <c r="I160" s="11">
        <v>89556</v>
      </c>
      <c r="J160" s="11">
        <v>13434</v>
      </c>
      <c r="K160" s="11">
        <f>I160-J160</f>
        <v>76122</v>
      </c>
      <c r="L160" s="11">
        <v>0</v>
      </c>
      <c r="M160" s="11">
        <v>0</v>
      </c>
      <c r="N160" s="21">
        <v>10200</v>
      </c>
      <c r="O160" s="21">
        <f>N160</f>
        <v>10200</v>
      </c>
      <c r="P160" s="11"/>
      <c r="Q160" s="11"/>
      <c r="R160" s="11"/>
      <c r="S160" s="8" t="s">
        <v>361</v>
      </c>
      <c r="T160" s="9">
        <v>2020</v>
      </c>
      <c r="U160" s="9">
        <v>2022</v>
      </c>
      <c r="V160" s="9" t="s">
        <v>185</v>
      </c>
      <c r="W160" s="9" t="s">
        <v>360</v>
      </c>
      <c r="X160" s="9" t="s">
        <v>78</v>
      </c>
      <c r="Y160" s="9"/>
      <c r="Z160" s="9" t="s">
        <v>267</v>
      </c>
      <c r="AA160" s="8"/>
    </row>
    <row r="161" spans="1:27" s="14" customFormat="1" ht="66.599999999999994" customHeight="1" x14ac:dyDescent="0.3">
      <c r="A161" s="26" t="s">
        <v>831</v>
      </c>
      <c r="B161" s="20" t="s">
        <v>832</v>
      </c>
      <c r="C161" s="8">
        <v>3</v>
      </c>
      <c r="D161" s="9" t="s">
        <v>97</v>
      </c>
      <c r="E161" s="9" t="s">
        <v>109</v>
      </c>
      <c r="F161" s="9" t="s">
        <v>135</v>
      </c>
      <c r="G161" s="8" t="s">
        <v>49</v>
      </c>
      <c r="H161" s="9"/>
      <c r="I161" s="11">
        <v>60000</v>
      </c>
      <c r="J161" s="11">
        <f>I161-K161</f>
        <v>15000</v>
      </c>
      <c r="K161" s="11">
        <f>I161*0.75</f>
        <v>45000</v>
      </c>
      <c r="L161" s="11">
        <v>0</v>
      </c>
      <c r="M161" s="11">
        <v>0</v>
      </c>
      <c r="N161" s="11">
        <v>0</v>
      </c>
      <c r="O161" s="11">
        <v>0</v>
      </c>
      <c r="P161" s="11">
        <v>0</v>
      </c>
      <c r="Q161" s="11"/>
      <c r="R161" s="11"/>
      <c r="S161" s="8" t="s">
        <v>833</v>
      </c>
      <c r="T161" s="9">
        <v>2024</v>
      </c>
      <c r="U161" s="9">
        <v>2024</v>
      </c>
      <c r="V161" s="9" t="s">
        <v>185</v>
      </c>
      <c r="W161" s="9" t="s">
        <v>156</v>
      </c>
      <c r="X161" s="9" t="s">
        <v>43</v>
      </c>
      <c r="Y161" s="9"/>
      <c r="Z161" s="9"/>
      <c r="AA161" s="8"/>
    </row>
    <row r="162" spans="1:27" s="14" customFormat="1" ht="46.5" customHeight="1" x14ac:dyDescent="0.3">
      <c r="A162" s="25"/>
      <c r="B162" s="8"/>
      <c r="C162" s="8"/>
      <c r="D162" s="9"/>
      <c r="E162" s="9"/>
      <c r="F162" s="9"/>
      <c r="G162" s="8"/>
      <c r="H162" s="9"/>
      <c r="I162" s="11"/>
      <c r="J162" s="11"/>
      <c r="K162" s="11"/>
      <c r="L162" s="11"/>
      <c r="M162" s="11"/>
      <c r="N162" s="11"/>
      <c r="O162" s="11"/>
      <c r="P162" s="11"/>
      <c r="Q162" s="11"/>
      <c r="R162" s="11"/>
      <c r="S162" s="8"/>
      <c r="T162" s="9"/>
      <c r="U162" s="9"/>
      <c r="V162" s="9"/>
      <c r="W162" s="9"/>
      <c r="X162" s="9"/>
      <c r="Y162" s="9"/>
      <c r="Z162" s="9"/>
      <c r="AA162" s="8"/>
    </row>
    <row r="163" spans="1:27" s="14" customFormat="1" ht="52.05" customHeight="1" x14ac:dyDescent="0.3">
      <c r="A163" s="9"/>
      <c r="B163" s="22" t="s">
        <v>294</v>
      </c>
      <c r="C163" s="22"/>
      <c r="D163" s="9" t="s">
        <v>97</v>
      </c>
      <c r="E163" s="9" t="s">
        <v>110</v>
      </c>
      <c r="F163" s="9"/>
      <c r="G163" s="8"/>
      <c r="H163" s="9"/>
      <c r="I163" s="11"/>
      <c r="J163" s="9"/>
      <c r="K163" s="9"/>
      <c r="L163" s="9"/>
      <c r="M163" s="9"/>
      <c r="N163" s="11"/>
      <c r="O163" s="11"/>
      <c r="P163" s="11"/>
      <c r="Q163" s="11"/>
      <c r="R163" s="11"/>
      <c r="S163" s="8"/>
      <c r="T163" s="9"/>
      <c r="U163" s="9"/>
      <c r="V163" s="9"/>
      <c r="W163" s="9"/>
      <c r="X163" s="9"/>
      <c r="Y163" s="9"/>
      <c r="Z163" s="9"/>
      <c r="AA163" s="8"/>
    </row>
    <row r="164" spans="1:27" s="14" customFormat="1" ht="103.05" customHeight="1" x14ac:dyDescent="0.3">
      <c r="A164" s="26" t="s">
        <v>516</v>
      </c>
      <c r="B164" s="60" t="s">
        <v>683</v>
      </c>
      <c r="C164" s="20">
        <v>1</v>
      </c>
      <c r="D164" s="9" t="s">
        <v>97</v>
      </c>
      <c r="E164" s="9" t="s">
        <v>110</v>
      </c>
      <c r="F164" s="9" t="s">
        <v>137</v>
      </c>
      <c r="G164" s="8" t="s">
        <v>49</v>
      </c>
      <c r="H164" s="9"/>
      <c r="I164" s="11">
        <v>150000</v>
      </c>
      <c r="J164" s="11">
        <v>150000</v>
      </c>
      <c r="K164" s="11">
        <v>0</v>
      </c>
      <c r="L164" s="11">
        <v>0</v>
      </c>
      <c r="M164" s="11">
        <v>0</v>
      </c>
      <c r="N164" s="21">
        <v>50000</v>
      </c>
      <c r="O164" s="21">
        <v>49415</v>
      </c>
      <c r="P164" s="21">
        <v>50000</v>
      </c>
      <c r="Q164" s="11"/>
      <c r="R164" s="11"/>
      <c r="S164" s="8" t="s">
        <v>746</v>
      </c>
      <c r="T164" s="9">
        <v>2022</v>
      </c>
      <c r="U164" s="9">
        <v>2024</v>
      </c>
      <c r="V164" s="9" t="s">
        <v>185</v>
      </c>
      <c r="W164" s="9" t="s">
        <v>201</v>
      </c>
      <c r="X164" s="9" t="s">
        <v>78</v>
      </c>
      <c r="Y164" s="9"/>
      <c r="Z164" s="9"/>
      <c r="AA164" s="8"/>
    </row>
    <row r="165" spans="1:27" s="14" customFormat="1" ht="56.1" customHeight="1" x14ac:dyDescent="0.3">
      <c r="A165" s="26" t="s">
        <v>518</v>
      </c>
      <c r="B165" s="8" t="s">
        <v>736</v>
      </c>
      <c r="C165" s="8">
        <v>3</v>
      </c>
      <c r="D165" s="9" t="s">
        <v>97</v>
      </c>
      <c r="E165" s="9" t="s">
        <v>110</v>
      </c>
      <c r="F165" s="9" t="s">
        <v>137</v>
      </c>
      <c r="G165" s="8" t="s">
        <v>24</v>
      </c>
      <c r="H165" s="9"/>
      <c r="I165" s="11">
        <v>1082715</v>
      </c>
      <c r="J165" s="11">
        <f>I165-K165</f>
        <v>324814.5</v>
      </c>
      <c r="K165" s="11">
        <f>I165*0.7</f>
        <v>757900.5</v>
      </c>
      <c r="L165" s="11">
        <v>0</v>
      </c>
      <c r="M165" s="11">
        <v>0</v>
      </c>
      <c r="N165" s="11">
        <v>0</v>
      </c>
      <c r="O165" s="11">
        <v>0</v>
      </c>
      <c r="P165" s="11">
        <v>0</v>
      </c>
      <c r="Q165" s="11"/>
      <c r="R165" s="11"/>
      <c r="S165" s="8" t="s">
        <v>739</v>
      </c>
      <c r="T165" s="86">
        <v>2024</v>
      </c>
      <c r="U165" s="86">
        <v>2027</v>
      </c>
      <c r="V165" s="9" t="s">
        <v>201</v>
      </c>
      <c r="W165" s="9" t="s">
        <v>232</v>
      </c>
      <c r="X165" s="9" t="s">
        <v>43</v>
      </c>
      <c r="Y165" s="9"/>
      <c r="Z165" s="9"/>
      <c r="AA165" s="8"/>
    </row>
    <row r="166" spans="1:27" s="14" customFormat="1" ht="89.55" customHeight="1" x14ac:dyDescent="0.3">
      <c r="A166" s="26" t="s">
        <v>519</v>
      </c>
      <c r="B166" s="20" t="s">
        <v>675</v>
      </c>
      <c r="C166" s="20">
        <v>3</v>
      </c>
      <c r="D166" s="9" t="s">
        <v>97</v>
      </c>
      <c r="E166" s="9" t="s">
        <v>110</v>
      </c>
      <c r="F166" s="9" t="s">
        <v>137</v>
      </c>
      <c r="G166" s="8" t="s">
        <v>24</v>
      </c>
      <c r="H166" s="9"/>
      <c r="I166" s="11">
        <v>960000</v>
      </c>
      <c r="J166" s="11">
        <f t="shared" ref="J166:J175" si="4">I166</f>
        <v>960000</v>
      </c>
      <c r="K166" s="11">
        <v>0</v>
      </c>
      <c r="L166" s="11">
        <v>0</v>
      </c>
      <c r="M166" s="11">
        <v>0</v>
      </c>
      <c r="N166" s="11">
        <v>0</v>
      </c>
      <c r="O166" s="11">
        <v>0</v>
      </c>
      <c r="P166" s="11"/>
      <c r="Q166" s="11"/>
      <c r="R166" s="11"/>
      <c r="S166" s="8" t="s">
        <v>907</v>
      </c>
      <c r="T166" s="86">
        <v>2024</v>
      </c>
      <c r="U166" s="86">
        <v>2027</v>
      </c>
      <c r="V166" s="9" t="s">
        <v>201</v>
      </c>
      <c r="W166" s="9" t="s">
        <v>201</v>
      </c>
      <c r="X166" s="9" t="s">
        <v>43</v>
      </c>
      <c r="Y166" s="9"/>
      <c r="Z166" s="9"/>
      <c r="AA166" s="8"/>
    </row>
    <row r="167" spans="1:27" s="14" customFormat="1" ht="150" customHeight="1" x14ac:dyDescent="0.3">
      <c r="A167" s="25" t="s">
        <v>520</v>
      </c>
      <c r="B167" s="60" t="s">
        <v>676</v>
      </c>
      <c r="C167" s="20">
        <v>3</v>
      </c>
      <c r="D167" s="9" t="s">
        <v>97</v>
      </c>
      <c r="E167" s="9" t="s">
        <v>110</v>
      </c>
      <c r="F167" s="9" t="s">
        <v>137</v>
      </c>
      <c r="G167" s="8" t="s">
        <v>24</v>
      </c>
      <c r="H167" s="9"/>
      <c r="I167" s="21">
        <v>120170</v>
      </c>
      <c r="J167" s="21">
        <f t="shared" si="4"/>
        <v>120170</v>
      </c>
      <c r="K167" s="21">
        <v>0</v>
      </c>
      <c r="L167" s="21">
        <v>0</v>
      </c>
      <c r="M167" s="21">
        <v>0</v>
      </c>
      <c r="N167" s="106">
        <v>24881</v>
      </c>
      <c r="O167" s="106">
        <v>24881</v>
      </c>
      <c r="P167" s="21">
        <v>170423</v>
      </c>
      <c r="Q167" s="11"/>
      <c r="R167" s="11"/>
      <c r="S167" s="8" t="s">
        <v>677</v>
      </c>
      <c r="T167" s="9">
        <v>2022</v>
      </c>
      <c r="U167" s="86">
        <v>2025</v>
      </c>
      <c r="V167" s="9" t="s">
        <v>201</v>
      </c>
      <c r="W167" s="9" t="s">
        <v>224</v>
      </c>
      <c r="X167" s="9" t="s">
        <v>78</v>
      </c>
      <c r="Y167" s="9"/>
      <c r="Z167" s="9"/>
      <c r="AA167" s="8" t="s">
        <v>1018</v>
      </c>
    </row>
    <row r="168" spans="1:27" s="14" customFormat="1" ht="52.05" customHeight="1" x14ac:dyDescent="0.3">
      <c r="A168" s="26" t="s">
        <v>521</v>
      </c>
      <c r="B168" s="20" t="s">
        <v>680</v>
      </c>
      <c r="C168" s="20">
        <v>3</v>
      </c>
      <c r="D168" s="9" t="s">
        <v>97</v>
      </c>
      <c r="E168" s="9" t="s">
        <v>110</v>
      </c>
      <c r="F168" s="9" t="s">
        <v>137</v>
      </c>
      <c r="G168" s="8" t="s">
        <v>27</v>
      </c>
      <c r="H168" s="9"/>
      <c r="I168" s="11">
        <v>400000</v>
      </c>
      <c r="J168" s="11">
        <f>I168</f>
        <v>400000</v>
      </c>
      <c r="K168" s="11">
        <v>0</v>
      </c>
      <c r="L168" s="11">
        <v>0</v>
      </c>
      <c r="M168" s="11">
        <v>0</v>
      </c>
      <c r="N168" s="11">
        <v>0</v>
      </c>
      <c r="O168" s="11">
        <v>0</v>
      </c>
      <c r="P168" s="11">
        <v>0</v>
      </c>
      <c r="Q168" s="11"/>
      <c r="R168" s="11"/>
      <c r="S168" s="8" t="s">
        <v>908</v>
      </c>
      <c r="T168" s="86">
        <v>2024</v>
      </c>
      <c r="U168" s="86">
        <v>2027</v>
      </c>
      <c r="V168" s="9" t="s">
        <v>201</v>
      </c>
      <c r="W168" s="9" t="s">
        <v>681</v>
      </c>
      <c r="X168" s="9" t="s">
        <v>43</v>
      </c>
      <c r="Y168" s="9"/>
      <c r="Z168" s="9"/>
      <c r="AA168" s="8"/>
    </row>
    <row r="169" spans="1:27" s="14" customFormat="1" ht="59.4" customHeight="1" x14ac:dyDescent="0.3">
      <c r="A169" s="26" t="s">
        <v>522</v>
      </c>
      <c r="B169" s="60" t="s">
        <v>744</v>
      </c>
      <c r="C169" s="20">
        <v>1</v>
      </c>
      <c r="D169" s="9" t="s">
        <v>97</v>
      </c>
      <c r="E169" s="9" t="s">
        <v>110</v>
      </c>
      <c r="F169" s="9" t="s">
        <v>137</v>
      </c>
      <c r="G169" s="8" t="s">
        <v>24</v>
      </c>
      <c r="H169" s="9"/>
      <c r="I169" s="11">
        <v>172000</v>
      </c>
      <c r="J169" s="11">
        <f t="shared" si="4"/>
        <v>172000</v>
      </c>
      <c r="K169" s="11">
        <v>0</v>
      </c>
      <c r="L169" s="11">
        <v>0</v>
      </c>
      <c r="M169" s="11">
        <v>0</v>
      </c>
      <c r="N169" s="21">
        <v>0</v>
      </c>
      <c r="O169" s="21">
        <v>86043</v>
      </c>
      <c r="P169" s="21">
        <v>0</v>
      </c>
      <c r="Q169" s="11"/>
      <c r="R169" s="11"/>
      <c r="S169" s="8" t="s">
        <v>740</v>
      </c>
      <c r="T169" s="9">
        <v>2022</v>
      </c>
      <c r="U169" s="9">
        <v>2024</v>
      </c>
      <c r="V169" s="9" t="s">
        <v>201</v>
      </c>
      <c r="W169" s="9" t="s">
        <v>224</v>
      </c>
      <c r="X169" s="9" t="s">
        <v>78</v>
      </c>
      <c r="Y169" s="9"/>
      <c r="Z169" s="9"/>
      <c r="AA169" s="8" t="s">
        <v>1015</v>
      </c>
    </row>
    <row r="170" spans="1:27" s="14" customFormat="1" ht="52.05" customHeight="1" x14ac:dyDescent="0.3">
      <c r="A170" s="26" t="s">
        <v>1014</v>
      </c>
      <c r="B170" s="63" t="s">
        <v>1013</v>
      </c>
      <c r="C170" s="20">
        <v>1</v>
      </c>
      <c r="D170" s="9" t="s">
        <v>97</v>
      </c>
      <c r="E170" s="9" t="s">
        <v>110</v>
      </c>
      <c r="F170" s="9" t="s">
        <v>137</v>
      </c>
      <c r="G170" s="8" t="s">
        <v>24</v>
      </c>
      <c r="H170" s="9"/>
      <c r="I170" s="11">
        <v>104396</v>
      </c>
      <c r="J170" s="11">
        <f t="shared" si="4"/>
        <v>104396</v>
      </c>
      <c r="K170" s="11">
        <v>0</v>
      </c>
      <c r="L170" s="11">
        <v>0</v>
      </c>
      <c r="M170" s="11">
        <v>0</v>
      </c>
      <c r="N170" s="21">
        <v>104396</v>
      </c>
      <c r="O170" s="21">
        <v>104396</v>
      </c>
      <c r="P170" s="21"/>
      <c r="Q170" s="11"/>
      <c r="R170" s="11"/>
      <c r="S170" s="8" t="s">
        <v>1052</v>
      </c>
      <c r="T170" s="9">
        <v>2021</v>
      </c>
      <c r="U170" s="9">
        <v>2022</v>
      </c>
      <c r="V170" s="9" t="s">
        <v>201</v>
      </c>
      <c r="W170" s="9" t="s">
        <v>224</v>
      </c>
      <c r="X170" s="9" t="s">
        <v>77</v>
      </c>
      <c r="Y170" s="9"/>
      <c r="Z170" s="9"/>
      <c r="AA170" s="8"/>
    </row>
    <row r="171" spans="1:27" s="35" customFormat="1" ht="84" customHeight="1" x14ac:dyDescent="0.3">
      <c r="A171" s="26" t="s">
        <v>773</v>
      </c>
      <c r="B171" s="93" t="s">
        <v>1056</v>
      </c>
      <c r="C171" s="32">
        <v>1</v>
      </c>
      <c r="D171" s="33" t="s">
        <v>97</v>
      </c>
      <c r="E171" s="33" t="s">
        <v>110</v>
      </c>
      <c r="F171" s="33" t="s">
        <v>137</v>
      </c>
      <c r="G171" s="32" t="s">
        <v>57</v>
      </c>
      <c r="H171" s="33"/>
      <c r="I171" s="34">
        <v>68216</v>
      </c>
      <c r="J171" s="34">
        <v>68216</v>
      </c>
      <c r="K171" s="34">
        <v>0</v>
      </c>
      <c r="L171" s="34">
        <v>0</v>
      </c>
      <c r="M171" s="34">
        <v>0</v>
      </c>
      <c r="N171" s="107">
        <v>0</v>
      </c>
      <c r="O171" s="107">
        <v>0</v>
      </c>
      <c r="P171" s="21">
        <v>68216</v>
      </c>
      <c r="Q171" s="34"/>
      <c r="R171" s="34"/>
      <c r="S171" s="32" t="s">
        <v>1055</v>
      </c>
      <c r="T171" s="92">
        <v>2023</v>
      </c>
      <c r="U171" s="92">
        <v>2023</v>
      </c>
      <c r="V171" s="33" t="s">
        <v>201</v>
      </c>
      <c r="W171" s="32" t="s">
        <v>681</v>
      </c>
      <c r="X171" s="33" t="s">
        <v>78</v>
      </c>
      <c r="Y171" s="33"/>
      <c r="Z171" s="33"/>
      <c r="AA171" s="32"/>
    </row>
    <row r="172" spans="1:27" s="14" customFormat="1" ht="56.1" customHeight="1" x14ac:dyDescent="0.3">
      <c r="A172" s="26" t="s">
        <v>523</v>
      </c>
      <c r="B172" s="8" t="s">
        <v>745</v>
      </c>
      <c r="C172" s="8">
        <v>1</v>
      </c>
      <c r="D172" s="9" t="s">
        <v>97</v>
      </c>
      <c r="E172" s="9" t="s">
        <v>110</v>
      </c>
      <c r="F172" s="9" t="s">
        <v>137</v>
      </c>
      <c r="G172" s="8" t="s">
        <v>27</v>
      </c>
      <c r="H172" s="9"/>
      <c r="I172" s="11">
        <v>350000</v>
      </c>
      <c r="J172" s="11">
        <v>350000</v>
      </c>
      <c r="K172" s="11">
        <v>0</v>
      </c>
      <c r="L172" s="11">
        <v>0</v>
      </c>
      <c r="M172" s="11">
        <v>0</v>
      </c>
      <c r="N172" s="21">
        <v>0</v>
      </c>
      <c r="O172" s="21">
        <v>0</v>
      </c>
      <c r="P172" s="21">
        <v>0</v>
      </c>
      <c r="Q172" s="11"/>
      <c r="R172" s="11"/>
      <c r="S172" s="8" t="s">
        <v>743</v>
      </c>
      <c r="T172" s="86">
        <v>2024</v>
      </c>
      <c r="U172" s="86">
        <v>2027</v>
      </c>
      <c r="V172" s="9" t="s">
        <v>201</v>
      </c>
      <c r="W172" s="9" t="s">
        <v>681</v>
      </c>
      <c r="X172" s="9" t="s">
        <v>43</v>
      </c>
      <c r="Y172" s="9"/>
      <c r="Z172" s="9"/>
      <c r="AA172" s="8"/>
    </row>
    <row r="173" spans="1:27" s="14" customFormat="1" ht="52.05" customHeight="1" x14ac:dyDescent="0.3">
      <c r="A173" s="26" t="s">
        <v>524</v>
      </c>
      <c r="B173" s="20" t="s">
        <v>678</v>
      </c>
      <c r="C173" s="20">
        <v>1</v>
      </c>
      <c r="D173" s="9" t="s">
        <v>97</v>
      </c>
      <c r="E173" s="9" t="s">
        <v>110</v>
      </c>
      <c r="F173" s="9" t="s">
        <v>137</v>
      </c>
      <c r="G173" s="8" t="s">
        <v>24</v>
      </c>
      <c r="H173" s="9"/>
      <c r="I173" s="11">
        <v>59200</v>
      </c>
      <c r="J173" s="11">
        <f t="shared" si="4"/>
        <v>59200</v>
      </c>
      <c r="K173" s="11">
        <v>0</v>
      </c>
      <c r="L173" s="11">
        <v>0</v>
      </c>
      <c r="M173" s="11">
        <v>0</v>
      </c>
      <c r="N173" s="21">
        <v>0</v>
      </c>
      <c r="O173" s="21">
        <v>0</v>
      </c>
      <c r="P173" s="21">
        <v>0</v>
      </c>
      <c r="Q173" s="11"/>
      <c r="R173" s="11"/>
      <c r="S173" s="8" t="s">
        <v>679</v>
      </c>
      <c r="T173" s="86">
        <v>2024</v>
      </c>
      <c r="U173" s="86">
        <v>2025</v>
      </c>
      <c r="V173" s="9" t="s">
        <v>201</v>
      </c>
      <c r="W173" s="9" t="s">
        <v>224</v>
      </c>
      <c r="X173" s="9" t="s">
        <v>43</v>
      </c>
      <c r="Y173" s="9"/>
      <c r="Z173" s="9"/>
      <c r="AA173" s="8"/>
    </row>
    <row r="174" spans="1:27" s="14" customFormat="1" ht="52.05" customHeight="1" x14ac:dyDescent="0.3">
      <c r="A174" s="26" t="s">
        <v>525</v>
      </c>
      <c r="B174" s="60" t="s">
        <v>682</v>
      </c>
      <c r="C174" s="20">
        <v>1</v>
      </c>
      <c r="D174" s="9" t="s">
        <v>97</v>
      </c>
      <c r="E174" s="9" t="s">
        <v>110</v>
      </c>
      <c r="F174" s="9" t="s">
        <v>137</v>
      </c>
      <c r="G174" s="8" t="s">
        <v>57</v>
      </c>
      <c r="H174" s="9"/>
      <c r="I174" s="11">
        <v>2500000</v>
      </c>
      <c r="J174" s="11">
        <f>I174</f>
        <v>2500000</v>
      </c>
      <c r="K174" s="11">
        <v>0</v>
      </c>
      <c r="L174" s="11">
        <v>0</v>
      </c>
      <c r="M174" s="11">
        <v>0</v>
      </c>
      <c r="N174" s="21">
        <v>0</v>
      </c>
      <c r="O174" s="21">
        <v>0</v>
      </c>
      <c r="P174" s="21">
        <v>49489</v>
      </c>
      <c r="Q174" s="11"/>
      <c r="R174" s="11"/>
      <c r="S174" s="8" t="s">
        <v>909</v>
      </c>
      <c r="T174" s="9">
        <v>2023</v>
      </c>
      <c r="U174" s="86">
        <v>2027</v>
      </c>
      <c r="V174" s="9" t="s">
        <v>201</v>
      </c>
      <c r="W174" s="9" t="s">
        <v>681</v>
      </c>
      <c r="X174" s="9" t="s">
        <v>78</v>
      </c>
      <c r="Y174" s="9"/>
      <c r="Z174" s="9"/>
      <c r="AA174" s="8" t="s">
        <v>1016</v>
      </c>
    </row>
    <row r="175" spans="1:27" s="14" customFormat="1" ht="52.05" customHeight="1" x14ac:dyDescent="0.3">
      <c r="A175" s="26" t="s">
        <v>526</v>
      </c>
      <c r="B175" s="20" t="s">
        <v>910</v>
      </c>
      <c r="C175" s="20">
        <v>3</v>
      </c>
      <c r="D175" s="9" t="s">
        <v>97</v>
      </c>
      <c r="E175" s="9" t="s">
        <v>110</v>
      </c>
      <c r="F175" s="9" t="s">
        <v>137</v>
      </c>
      <c r="G175" s="8" t="s">
        <v>57</v>
      </c>
      <c r="H175" s="9"/>
      <c r="I175" s="11">
        <v>122500</v>
      </c>
      <c r="J175" s="11">
        <f t="shared" si="4"/>
        <v>122500</v>
      </c>
      <c r="K175" s="11">
        <v>0</v>
      </c>
      <c r="L175" s="11">
        <v>0</v>
      </c>
      <c r="M175" s="11">
        <v>0</v>
      </c>
      <c r="N175" s="11">
        <v>0</v>
      </c>
      <c r="O175" s="11">
        <v>0</v>
      </c>
      <c r="P175" s="11">
        <v>0</v>
      </c>
      <c r="Q175" s="11"/>
      <c r="R175" s="11"/>
      <c r="S175" s="8" t="s">
        <v>721</v>
      </c>
      <c r="T175" s="86">
        <v>2024</v>
      </c>
      <c r="U175" s="86">
        <v>2025</v>
      </c>
      <c r="V175" s="9" t="s">
        <v>201</v>
      </c>
      <c r="W175" s="9" t="s">
        <v>681</v>
      </c>
      <c r="X175" s="9" t="s">
        <v>43</v>
      </c>
      <c r="Y175" s="9"/>
      <c r="Z175" s="9"/>
      <c r="AA175" s="8"/>
    </row>
    <row r="176" spans="1:27" s="14" customFormat="1" ht="67.05" customHeight="1" x14ac:dyDescent="0.3">
      <c r="A176" s="26" t="s">
        <v>527</v>
      </c>
      <c r="B176" s="60" t="s">
        <v>747</v>
      </c>
      <c r="C176" s="20">
        <v>1</v>
      </c>
      <c r="D176" s="9" t="s">
        <v>97</v>
      </c>
      <c r="E176" s="9" t="s">
        <v>110</v>
      </c>
      <c r="F176" s="9" t="s">
        <v>137</v>
      </c>
      <c r="G176" s="8" t="s">
        <v>68</v>
      </c>
      <c r="H176" s="9"/>
      <c r="I176" s="11">
        <v>170000</v>
      </c>
      <c r="J176" s="11">
        <f>I176</f>
        <v>170000</v>
      </c>
      <c r="K176" s="11">
        <v>0</v>
      </c>
      <c r="L176" s="11">
        <v>0</v>
      </c>
      <c r="M176" s="11">
        <v>0</v>
      </c>
      <c r="N176" s="11">
        <v>0</v>
      </c>
      <c r="O176" s="11">
        <v>0</v>
      </c>
      <c r="P176" s="11">
        <v>0</v>
      </c>
      <c r="Q176" s="11"/>
      <c r="R176" s="11"/>
      <c r="S176" s="8" t="s">
        <v>722</v>
      </c>
      <c r="T176" s="9">
        <v>2021</v>
      </c>
      <c r="U176" s="86">
        <v>2027</v>
      </c>
      <c r="V176" s="9" t="s">
        <v>201</v>
      </c>
      <c r="W176" s="9" t="s">
        <v>156</v>
      </c>
      <c r="X176" s="9" t="s">
        <v>78</v>
      </c>
      <c r="Y176" s="9"/>
      <c r="Z176" s="9" t="s">
        <v>305</v>
      </c>
      <c r="AA176" s="8" t="s">
        <v>1012</v>
      </c>
    </row>
    <row r="177" spans="1:27" s="14" customFormat="1" ht="73.05" customHeight="1" x14ac:dyDescent="0.3">
      <c r="A177" s="26" t="s">
        <v>528</v>
      </c>
      <c r="B177" s="8" t="s">
        <v>684</v>
      </c>
      <c r="C177" s="8">
        <v>3</v>
      </c>
      <c r="D177" s="9" t="s">
        <v>97</v>
      </c>
      <c r="E177" s="9" t="s">
        <v>110</v>
      </c>
      <c r="F177" s="9" t="s">
        <v>137</v>
      </c>
      <c r="G177" s="8" t="s">
        <v>68</v>
      </c>
      <c r="H177" s="9"/>
      <c r="I177" s="11">
        <v>30000</v>
      </c>
      <c r="J177" s="11">
        <v>30000</v>
      </c>
      <c r="K177" s="11">
        <v>0</v>
      </c>
      <c r="L177" s="11">
        <v>0</v>
      </c>
      <c r="M177" s="11">
        <v>0</v>
      </c>
      <c r="N177" s="11">
        <v>0</v>
      </c>
      <c r="O177" s="11">
        <v>0</v>
      </c>
      <c r="P177" s="11">
        <v>0</v>
      </c>
      <c r="Q177" s="11"/>
      <c r="R177" s="11"/>
      <c r="S177" s="8" t="s">
        <v>911</v>
      </c>
      <c r="T177" s="86">
        <v>2024</v>
      </c>
      <c r="U177" s="86">
        <v>2026</v>
      </c>
      <c r="V177" s="9" t="s">
        <v>201</v>
      </c>
      <c r="W177" s="9" t="s">
        <v>156</v>
      </c>
      <c r="X177" s="9" t="s">
        <v>43</v>
      </c>
      <c r="Y177" s="9"/>
      <c r="Z177" s="9"/>
      <c r="AA177" s="8"/>
    </row>
    <row r="178" spans="1:27" s="14" customFormat="1" ht="61.5" customHeight="1" x14ac:dyDescent="0.3">
      <c r="A178" s="26" t="s">
        <v>529</v>
      </c>
      <c r="B178" s="60" t="s">
        <v>685</v>
      </c>
      <c r="C178" s="8">
        <v>3</v>
      </c>
      <c r="D178" s="9" t="s">
        <v>97</v>
      </c>
      <c r="E178" s="9" t="s">
        <v>110</v>
      </c>
      <c r="F178" s="9" t="s">
        <v>137</v>
      </c>
      <c r="G178" s="8" t="s">
        <v>62</v>
      </c>
      <c r="H178" s="9"/>
      <c r="I178" s="11">
        <v>43000</v>
      </c>
      <c r="J178" s="11">
        <v>43000</v>
      </c>
      <c r="K178" s="11">
        <v>0</v>
      </c>
      <c r="L178" s="11">
        <v>0</v>
      </c>
      <c r="M178" s="11">
        <v>0</v>
      </c>
      <c r="N178" s="11">
        <v>0</v>
      </c>
      <c r="O178" s="11">
        <v>0</v>
      </c>
      <c r="P178" s="11">
        <v>0</v>
      </c>
      <c r="Q178" s="11"/>
      <c r="R178" s="11"/>
      <c r="S178" s="8" t="s">
        <v>686</v>
      </c>
      <c r="T178" s="9">
        <v>2021</v>
      </c>
      <c r="U178" s="86">
        <v>2027</v>
      </c>
      <c r="V178" s="9" t="s">
        <v>201</v>
      </c>
      <c r="W178" s="9" t="s">
        <v>156</v>
      </c>
      <c r="X178" s="9" t="s">
        <v>78</v>
      </c>
      <c r="Y178" s="9"/>
      <c r="Z178" s="9"/>
      <c r="AA178" s="8" t="s">
        <v>1012</v>
      </c>
    </row>
    <row r="179" spans="1:27" s="14" customFormat="1" ht="61.5" customHeight="1" x14ac:dyDescent="0.3">
      <c r="A179" s="26" t="s">
        <v>530</v>
      </c>
      <c r="B179" s="8" t="s">
        <v>687</v>
      </c>
      <c r="C179" s="8">
        <v>3</v>
      </c>
      <c r="D179" s="9" t="s">
        <v>97</v>
      </c>
      <c r="E179" s="9" t="s">
        <v>110</v>
      </c>
      <c r="F179" s="9" t="s">
        <v>137</v>
      </c>
      <c r="G179" s="8" t="s">
        <v>67</v>
      </c>
      <c r="H179" s="9"/>
      <c r="I179" s="11">
        <v>25000</v>
      </c>
      <c r="J179" s="11">
        <v>25000</v>
      </c>
      <c r="K179" s="11">
        <v>0</v>
      </c>
      <c r="L179" s="11">
        <v>0</v>
      </c>
      <c r="M179" s="11">
        <v>0</v>
      </c>
      <c r="N179" s="11">
        <v>0</v>
      </c>
      <c r="O179" s="11">
        <v>0</v>
      </c>
      <c r="P179" s="11">
        <v>0</v>
      </c>
      <c r="Q179" s="11"/>
      <c r="R179" s="11"/>
      <c r="S179" s="8" t="s">
        <v>688</v>
      </c>
      <c r="T179" s="86">
        <v>2024</v>
      </c>
      <c r="U179" s="86">
        <v>2026</v>
      </c>
      <c r="V179" s="9" t="s">
        <v>201</v>
      </c>
      <c r="W179" s="9" t="s">
        <v>156</v>
      </c>
      <c r="X179" s="9" t="s">
        <v>43</v>
      </c>
      <c r="Y179" s="9"/>
      <c r="Z179" s="9"/>
      <c r="AA179" s="8"/>
    </row>
    <row r="180" spans="1:27" s="14" customFormat="1" ht="61.5" customHeight="1" x14ac:dyDescent="0.3">
      <c r="A180" s="26" t="s">
        <v>531</v>
      </c>
      <c r="B180" s="8" t="s">
        <v>689</v>
      </c>
      <c r="C180" s="8">
        <v>3</v>
      </c>
      <c r="D180" s="9" t="s">
        <v>97</v>
      </c>
      <c r="E180" s="9" t="s">
        <v>110</v>
      </c>
      <c r="F180" s="9" t="s">
        <v>137</v>
      </c>
      <c r="G180" s="8" t="s">
        <v>60</v>
      </c>
      <c r="H180" s="9"/>
      <c r="I180" s="11">
        <v>25000</v>
      </c>
      <c r="J180" s="11">
        <v>25000</v>
      </c>
      <c r="K180" s="11">
        <v>0</v>
      </c>
      <c r="L180" s="11">
        <v>0</v>
      </c>
      <c r="M180" s="11">
        <v>0</v>
      </c>
      <c r="N180" s="11">
        <v>0</v>
      </c>
      <c r="O180" s="11">
        <v>0</v>
      </c>
      <c r="P180" s="11">
        <v>0</v>
      </c>
      <c r="Q180" s="11"/>
      <c r="R180" s="11"/>
      <c r="S180" s="8" t="s">
        <v>724</v>
      </c>
      <c r="T180" s="86">
        <v>2024</v>
      </c>
      <c r="U180" s="86">
        <v>2026</v>
      </c>
      <c r="V180" s="9" t="s">
        <v>201</v>
      </c>
      <c r="W180" s="9" t="s">
        <v>156</v>
      </c>
      <c r="X180" s="9" t="s">
        <v>43</v>
      </c>
      <c r="Y180" s="9"/>
      <c r="Z180" s="9"/>
      <c r="AA180" s="8"/>
    </row>
    <row r="181" spans="1:27" s="14" customFormat="1" ht="83.25" customHeight="1" x14ac:dyDescent="0.3">
      <c r="A181" s="26" t="s">
        <v>532</v>
      </c>
      <c r="B181" s="60" t="s">
        <v>738</v>
      </c>
      <c r="C181" s="8">
        <v>3</v>
      </c>
      <c r="D181" s="9" t="s">
        <v>97</v>
      </c>
      <c r="E181" s="9" t="s">
        <v>110</v>
      </c>
      <c r="F181" s="9" t="s">
        <v>137</v>
      </c>
      <c r="G181" s="8" t="s">
        <v>49</v>
      </c>
      <c r="H181" s="9"/>
      <c r="I181" s="30">
        <v>10230384</v>
      </c>
      <c r="J181" s="31">
        <f>I181</f>
        <v>10230384</v>
      </c>
      <c r="K181" s="11">
        <v>0</v>
      </c>
      <c r="L181" s="11">
        <v>0</v>
      </c>
      <c r="M181" s="11">
        <v>0</v>
      </c>
      <c r="N181" s="11">
        <f>SUM(N182:N195)</f>
        <v>6000</v>
      </c>
      <c r="O181" s="21">
        <f>SUM(O182:O195)</f>
        <v>7260</v>
      </c>
      <c r="P181" s="21">
        <f>SUM(P182:P195)</f>
        <v>0</v>
      </c>
      <c r="Q181" s="21"/>
      <c r="R181" s="11"/>
      <c r="S181" s="8" t="s">
        <v>757</v>
      </c>
      <c r="T181" s="9">
        <v>2022</v>
      </c>
      <c r="U181" s="9">
        <v>2028</v>
      </c>
      <c r="V181" s="9" t="s">
        <v>201</v>
      </c>
      <c r="W181" s="9" t="s">
        <v>156</v>
      </c>
      <c r="X181" s="9" t="s">
        <v>43</v>
      </c>
      <c r="Y181" s="9"/>
      <c r="Z181" s="9"/>
      <c r="AA181" s="8"/>
    </row>
    <row r="182" spans="1:27" s="35" customFormat="1" ht="61.5" customHeight="1" x14ac:dyDescent="0.3">
      <c r="A182" s="108" t="s">
        <v>772</v>
      </c>
      <c r="B182" s="32" t="s">
        <v>694</v>
      </c>
      <c r="C182" s="32">
        <v>3</v>
      </c>
      <c r="D182" s="33" t="s">
        <v>97</v>
      </c>
      <c r="E182" s="33" t="s">
        <v>110</v>
      </c>
      <c r="F182" s="33" t="s">
        <v>137</v>
      </c>
      <c r="G182" s="32" t="s">
        <v>62</v>
      </c>
      <c r="H182" s="33"/>
      <c r="I182" s="34">
        <v>523200</v>
      </c>
      <c r="J182" s="34">
        <v>523200</v>
      </c>
      <c r="K182" s="34">
        <v>0</v>
      </c>
      <c r="L182" s="34">
        <v>0</v>
      </c>
      <c r="M182" s="34">
        <v>0</v>
      </c>
      <c r="N182" s="34">
        <v>0</v>
      </c>
      <c r="O182" s="34">
        <v>0</v>
      </c>
      <c r="P182" s="34">
        <v>0</v>
      </c>
      <c r="Q182" s="34"/>
      <c r="R182" s="34"/>
      <c r="S182" s="32" t="s">
        <v>695</v>
      </c>
      <c r="T182" s="92">
        <v>2024</v>
      </c>
      <c r="U182" s="92">
        <v>2026</v>
      </c>
      <c r="V182" s="33" t="s">
        <v>201</v>
      </c>
      <c r="W182" s="33" t="s">
        <v>156</v>
      </c>
      <c r="X182" s="33" t="s">
        <v>43</v>
      </c>
      <c r="Y182" s="33"/>
      <c r="Z182" s="33"/>
      <c r="AA182" s="32"/>
    </row>
    <row r="183" spans="1:27" s="35" customFormat="1" ht="61.5" customHeight="1" x14ac:dyDescent="0.3">
      <c r="A183" s="108" t="s">
        <v>773</v>
      </c>
      <c r="B183" s="32" t="s">
        <v>690</v>
      </c>
      <c r="C183" s="32">
        <v>3</v>
      </c>
      <c r="D183" s="33" t="s">
        <v>97</v>
      </c>
      <c r="E183" s="33" t="s">
        <v>110</v>
      </c>
      <c r="F183" s="33" t="s">
        <v>137</v>
      </c>
      <c r="G183" s="32" t="s">
        <v>75</v>
      </c>
      <c r="H183" s="33"/>
      <c r="I183" s="34">
        <v>1135948</v>
      </c>
      <c r="J183" s="34">
        <f>I183</f>
        <v>1135948</v>
      </c>
      <c r="K183" s="34">
        <v>0</v>
      </c>
      <c r="L183" s="34">
        <v>0</v>
      </c>
      <c r="M183" s="34">
        <v>0</v>
      </c>
      <c r="N183" s="34">
        <v>0</v>
      </c>
      <c r="O183" s="34">
        <v>0</v>
      </c>
      <c r="P183" s="34">
        <v>0</v>
      </c>
      <c r="Q183" s="34"/>
      <c r="R183" s="34"/>
      <c r="S183" s="32" t="s">
        <v>691</v>
      </c>
      <c r="T183" s="92">
        <v>2024</v>
      </c>
      <c r="U183" s="92">
        <v>2026</v>
      </c>
      <c r="V183" s="33" t="s">
        <v>201</v>
      </c>
      <c r="W183" s="33" t="s">
        <v>156</v>
      </c>
      <c r="X183" s="33" t="s">
        <v>43</v>
      </c>
      <c r="Y183" s="33"/>
      <c r="Z183" s="33"/>
      <c r="AA183" s="32"/>
    </row>
    <row r="184" spans="1:27" s="35" customFormat="1" ht="61.5" customHeight="1" x14ac:dyDescent="0.3">
      <c r="A184" s="108" t="s">
        <v>774</v>
      </c>
      <c r="B184" s="32" t="s">
        <v>692</v>
      </c>
      <c r="C184" s="32">
        <v>3</v>
      </c>
      <c r="D184" s="33" t="s">
        <v>97</v>
      </c>
      <c r="E184" s="33" t="s">
        <v>110</v>
      </c>
      <c r="F184" s="33" t="s">
        <v>137</v>
      </c>
      <c r="G184" s="32" t="s">
        <v>58</v>
      </c>
      <c r="H184" s="33"/>
      <c r="I184" s="34">
        <v>1397006</v>
      </c>
      <c r="J184" s="34">
        <f>I184</f>
        <v>1397006</v>
      </c>
      <c r="K184" s="34">
        <v>0</v>
      </c>
      <c r="L184" s="34">
        <v>0</v>
      </c>
      <c r="M184" s="34">
        <v>0</v>
      </c>
      <c r="N184" s="34">
        <v>0</v>
      </c>
      <c r="O184" s="34">
        <v>0</v>
      </c>
      <c r="P184" s="34">
        <v>0</v>
      </c>
      <c r="Q184" s="34"/>
      <c r="R184" s="34"/>
      <c r="S184" s="32" t="s">
        <v>693</v>
      </c>
      <c r="T184" s="92">
        <v>2024</v>
      </c>
      <c r="U184" s="92">
        <v>2026</v>
      </c>
      <c r="V184" s="33" t="s">
        <v>201</v>
      </c>
      <c r="W184" s="33" t="s">
        <v>156</v>
      </c>
      <c r="X184" s="33" t="s">
        <v>43</v>
      </c>
      <c r="Y184" s="33"/>
      <c r="Z184" s="33"/>
      <c r="AA184" s="32"/>
    </row>
    <row r="185" spans="1:27" s="35" customFormat="1" ht="61.5" customHeight="1" x14ac:dyDescent="0.3">
      <c r="A185" s="108" t="s">
        <v>775</v>
      </c>
      <c r="B185" s="36" t="s">
        <v>725</v>
      </c>
      <c r="C185" s="32">
        <v>3</v>
      </c>
      <c r="D185" s="33" t="s">
        <v>97</v>
      </c>
      <c r="E185" s="33" t="s">
        <v>110</v>
      </c>
      <c r="F185" s="33" t="s">
        <v>137</v>
      </c>
      <c r="G185" s="32" t="s">
        <v>58</v>
      </c>
      <c r="H185" s="33"/>
      <c r="I185" s="34">
        <v>300000</v>
      </c>
      <c r="J185" s="34">
        <v>300000</v>
      </c>
      <c r="K185" s="34">
        <v>0</v>
      </c>
      <c r="L185" s="34">
        <v>0</v>
      </c>
      <c r="M185" s="34">
        <v>0</v>
      </c>
      <c r="N185" s="34">
        <v>0</v>
      </c>
      <c r="O185" s="34">
        <v>0</v>
      </c>
      <c r="P185" s="34">
        <v>0</v>
      </c>
      <c r="Q185" s="34"/>
      <c r="R185" s="34"/>
      <c r="S185" s="32" t="s">
        <v>726</v>
      </c>
      <c r="T185" s="92">
        <v>2024</v>
      </c>
      <c r="U185" s="92">
        <v>2026</v>
      </c>
      <c r="V185" s="33" t="s">
        <v>201</v>
      </c>
      <c r="W185" s="33" t="s">
        <v>156</v>
      </c>
      <c r="X185" s="33" t="s">
        <v>43</v>
      </c>
      <c r="Y185" s="33"/>
      <c r="Z185" s="33"/>
      <c r="AA185" s="32"/>
    </row>
    <row r="186" spans="1:27" s="35" customFormat="1" ht="61.5" customHeight="1" x14ac:dyDescent="0.3">
      <c r="A186" s="108" t="s">
        <v>776</v>
      </c>
      <c r="B186" s="32" t="s">
        <v>696</v>
      </c>
      <c r="C186" s="32">
        <v>3</v>
      </c>
      <c r="D186" s="33" t="s">
        <v>97</v>
      </c>
      <c r="E186" s="33" t="s">
        <v>110</v>
      </c>
      <c r="F186" s="33" t="s">
        <v>137</v>
      </c>
      <c r="G186" s="32" t="s">
        <v>58</v>
      </c>
      <c r="H186" s="33"/>
      <c r="I186" s="34">
        <v>173030</v>
      </c>
      <c r="J186" s="34">
        <v>173030</v>
      </c>
      <c r="K186" s="34">
        <v>0</v>
      </c>
      <c r="L186" s="34">
        <v>0</v>
      </c>
      <c r="M186" s="34">
        <v>0</v>
      </c>
      <c r="N186" s="34">
        <v>0</v>
      </c>
      <c r="O186" s="34">
        <v>0</v>
      </c>
      <c r="P186" s="34">
        <v>0</v>
      </c>
      <c r="Q186" s="34"/>
      <c r="R186" s="34"/>
      <c r="S186" s="32" t="s">
        <v>697</v>
      </c>
      <c r="T186" s="92">
        <v>2024</v>
      </c>
      <c r="U186" s="92">
        <v>2026</v>
      </c>
      <c r="V186" s="33" t="s">
        <v>201</v>
      </c>
      <c r="W186" s="33" t="s">
        <v>156</v>
      </c>
      <c r="X186" s="33" t="s">
        <v>43</v>
      </c>
      <c r="Y186" s="33"/>
      <c r="Z186" s="33"/>
      <c r="AA186" s="32"/>
    </row>
    <row r="187" spans="1:27" s="35" customFormat="1" ht="61.5" customHeight="1" x14ac:dyDescent="0.3">
      <c r="A187" s="108" t="s">
        <v>777</v>
      </c>
      <c r="B187" s="32" t="s">
        <v>741</v>
      </c>
      <c r="C187" s="32">
        <v>3</v>
      </c>
      <c r="D187" s="33" t="s">
        <v>97</v>
      </c>
      <c r="E187" s="33" t="s">
        <v>110</v>
      </c>
      <c r="F187" s="33" t="s">
        <v>137</v>
      </c>
      <c r="G187" s="32" t="s">
        <v>57</v>
      </c>
      <c r="H187" s="33"/>
      <c r="I187" s="34">
        <v>47000</v>
      </c>
      <c r="J187" s="34">
        <v>47000</v>
      </c>
      <c r="K187" s="34">
        <v>0</v>
      </c>
      <c r="L187" s="34">
        <v>0</v>
      </c>
      <c r="M187" s="34">
        <v>0</v>
      </c>
      <c r="N187" s="34">
        <v>0</v>
      </c>
      <c r="O187" s="34">
        <v>0</v>
      </c>
      <c r="P187" s="34">
        <v>0</v>
      </c>
      <c r="Q187" s="34"/>
      <c r="R187" s="34"/>
      <c r="S187" s="32" t="s">
        <v>727</v>
      </c>
      <c r="T187" s="92">
        <v>2024</v>
      </c>
      <c r="U187" s="92">
        <v>2026</v>
      </c>
      <c r="V187" s="33" t="s">
        <v>201</v>
      </c>
      <c r="W187" s="32" t="s">
        <v>1017</v>
      </c>
      <c r="X187" s="33" t="s">
        <v>43</v>
      </c>
      <c r="Y187" s="33"/>
      <c r="Z187" s="33"/>
      <c r="AA187" s="32"/>
    </row>
    <row r="188" spans="1:27" s="35" customFormat="1" ht="61.5" customHeight="1" x14ac:dyDescent="0.3">
      <c r="A188" s="108" t="s">
        <v>778</v>
      </c>
      <c r="B188" s="32" t="s">
        <v>742</v>
      </c>
      <c r="C188" s="32">
        <v>3</v>
      </c>
      <c r="D188" s="33" t="s">
        <v>97</v>
      </c>
      <c r="E188" s="33" t="s">
        <v>110</v>
      </c>
      <c r="F188" s="33" t="s">
        <v>137</v>
      </c>
      <c r="G188" s="32" t="s">
        <v>71</v>
      </c>
      <c r="H188" s="33"/>
      <c r="I188" s="34">
        <v>4506700</v>
      </c>
      <c r="J188" s="34">
        <v>4506700</v>
      </c>
      <c r="K188" s="34">
        <v>0</v>
      </c>
      <c r="L188" s="34">
        <v>0</v>
      </c>
      <c r="M188" s="34">
        <v>0</v>
      </c>
      <c r="N188" s="34">
        <v>0</v>
      </c>
      <c r="O188" s="34">
        <v>0</v>
      </c>
      <c r="P188" s="34">
        <v>0</v>
      </c>
      <c r="Q188" s="34"/>
      <c r="R188" s="34"/>
      <c r="S188" s="32" t="s">
        <v>728</v>
      </c>
      <c r="T188" s="92">
        <v>2024</v>
      </c>
      <c r="U188" s="92">
        <v>2026</v>
      </c>
      <c r="V188" s="33" t="s">
        <v>201</v>
      </c>
      <c r="W188" s="33" t="s">
        <v>156</v>
      </c>
      <c r="X188" s="33" t="s">
        <v>43</v>
      </c>
      <c r="Y188" s="33"/>
      <c r="Z188" s="33"/>
      <c r="AA188" s="32"/>
    </row>
    <row r="189" spans="1:27" s="35" customFormat="1" ht="61.5" customHeight="1" x14ac:dyDescent="0.3">
      <c r="A189" s="108" t="s">
        <v>779</v>
      </c>
      <c r="B189" s="32" t="s">
        <v>698</v>
      </c>
      <c r="C189" s="32">
        <v>3</v>
      </c>
      <c r="D189" s="33" t="s">
        <v>97</v>
      </c>
      <c r="E189" s="33" t="s">
        <v>110</v>
      </c>
      <c r="F189" s="33" t="s">
        <v>137</v>
      </c>
      <c r="G189" s="32" t="s">
        <v>71</v>
      </c>
      <c r="H189" s="33"/>
      <c r="I189" s="34">
        <v>180000</v>
      </c>
      <c r="J189" s="34">
        <v>180000</v>
      </c>
      <c r="K189" s="34">
        <v>0</v>
      </c>
      <c r="L189" s="34">
        <v>0</v>
      </c>
      <c r="M189" s="34">
        <v>0</v>
      </c>
      <c r="N189" s="34">
        <v>0</v>
      </c>
      <c r="O189" s="34">
        <v>0</v>
      </c>
      <c r="P189" s="34">
        <v>0</v>
      </c>
      <c r="Q189" s="34"/>
      <c r="R189" s="34"/>
      <c r="S189" s="32" t="s">
        <v>729</v>
      </c>
      <c r="T189" s="92">
        <v>2024</v>
      </c>
      <c r="U189" s="92">
        <v>2026</v>
      </c>
      <c r="V189" s="33" t="s">
        <v>201</v>
      </c>
      <c r="W189" s="33" t="s">
        <v>156</v>
      </c>
      <c r="X189" s="33" t="s">
        <v>43</v>
      </c>
      <c r="Y189" s="33"/>
      <c r="Z189" s="33"/>
      <c r="AA189" s="32"/>
    </row>
    <row r="190" spans="1:27" s="35" customFormat="1" ht="61.5" customHeight="1" x14ac:dyDescent="0.3">
      <c r="A190" s="108" t="s">
        <v>780</v>
      </c>
      <c r="B190" s="32" t="s">
        <v>699</v>
      </c>
      <c r="C190" s="32">
        <v>3</v>
      </c>
      <c r="D190" s="33" t="s">
        <v>97</v>
      </c>
      <c r="E190" s="33" t="s">
        <v>110</v>
      </c>
      <c r="F190" s="33" t="s">
        <v>137</v>
      </c>
      <c r="G190" s="32" t="s">
        <v>72</v>
      </c>
      <c r="H190" s="33"/>
      <c r="I190" s="34">
        <v>804500</v>
      </c>
      <c r="J190" s="34">
        <v>804500</v>
      </c>
      <c r="K190" s="34">
        <v>0</v>
      </c>
      <c r="L190" s="34">
        <v>0</v>
      </c>
      <c r="M190" s="34">
        <v>0</v>
      </c>
      <c r="N190" s="34">
        <v>0</v>
      </c>
      <c r="O190" s="34">
        <v>0</v>
      </c>
      <c r="P190" s="34">
        <v>0</v>
      </c>
      <c r="Q190" s="34"/>
      <c r="R190" s="34"/>
      <c r="S190" s="32" t="s">
        <v>730</v>
      </c>
      <c r="T190" s="92">
        <v>2024</v>
      </c>
      <c r="U190" s="92">
        <v>2026</v>
      </c>
      <c r="V190" s="33" t="s">
        <v>201</v>
      </c>
      <c r="W190" s="33" t="s">
        <v>156</v>
      </c>
      <c r="X190" s="33" t="s">
        <v>43</v>
      </c>
      <c r="Y190" s="33"/>
      <c r="Z190" s="33"/>
      <c r="AA190" s="32"/>
    </row>
    <row r="191" spans="1:27" s="35" customFormat="1" ht="61.5" customHeight="1" x14ac:dyDescent="0.3">
      <c r="A191" s="108" t="s">
        <v>781</v>
      </c>
      <c r="B191" s="32" t="s">
        <v>700</v>
      </c>
      <c r="C191" s="32">
        <v>3</v>
      </c>
      <c r="D191" s="33" t="s">
        <v>97</v>
      </c>
      <c r="E191" s="33" t="s">
        <v>110</v>
      </c>
      <c r="F191" s="33" t="s">
        <v>137</v>
      </c>
      <c r="G191" s="32" t="s">
        <v>73</v>
      </c>
      <c r="H191" s="33"/>
      <c r="I191" s="34">
        <v>600000</v>
      </c>
      <c r="J191" s="34">
        <v>600000</v>
      </c>
      <c r="K191" s="34">
        <v>0</v>
      </c>
      <c r="L191" s="34">
        <v>0</v>
      </c>
      <c r="M191" s="34">
        <v>0</v>
      </c>
      <c r="N191" s="34">
        <v>0</v>
      </c>
      <c r="O191" s="34">
        <v>0</v>
      </c>
      <c r="P191" s="34">
        <v>0</v>
      </c>
      <c r="Q191" s="34"/>
      <c r="R191" s="34"/>
      <c r="S191" s="32" t="s">
        <v>731</v>
      </c>
      <c r="T191" s="92">
        <v>2024</v>
      </c>
      <c r="U191" s="92">
        <v>2027</v>
      </c>
      <c r="V191" s="33" t="s">
        <v>201</v>
      </c>
      <c r="W191" s="33" t="s">
        <v>156</v>
      </c>
      <c r="X191" s="33" t="s">
        <v>43</v>
      </c>
      <c r="Y191" s="33"/>
      <c r="Z191" s="33"/>
      <c r="AA191" s="32"/>
    </row>
    <row r="192" spans="1:27" s="35" customFormat="1" ht="61.5" customHeight="1" x14ac:dyDescent="0.3">
      <c r="A192" s="108" t="s">
        <v>782</v>
      </c>
      <c r="B192" s="32" t="s">
        <v>734</v>
      </c>
      <c r="C192" s="32">
        <v>3</v>
      </c>
      <c r="D192" s="33" t="s">
        <v>97</v>
      </c>
      <c r="E192" s="33" t="s">
        <v>110</v>
      </c>
      <c r="F192" s="33" t="s">
        <v>137</v>
      </c>
      <c r="G192" s="32" t="s">
        <v>73</v>
      </c>
      <c r="H192" s="33"/>
      <c r="I192" s="34">
        <v>170000</v>
      </c>
      <c r="J192" s="34">
        <v>170000</v>
      </c>
      <c r="K192" s="34">
        <v>0</v>
      </c>
      <c r="L192" s="34">
        <v>0</v>
      </c>
      <c r="M192" s="34">
        <v>0</v>
      </c>
      <c r="N192" s="34">
        <v>0</v>
      </c>
      <c r="O192" s="34">
        <v>0</v>
      </c>
      <c r="P192" s="34">
        <v>0</v>
      </c>
      <c r="Q192" s="34"/>
      <c r="R192" s="34"/>
      <c r="S192" s="32" t="s">
        <v>732</v>
      </c>
      <c r="T192" s="92">
        <v>2024</v>
      </c>
      <c r="U192" s="92">
        <v>2026</v>
      </c>
      <c r="V192" s="33" t="s">
        <v>201</v>
      </c>
      <c r="W192" s="33" t="s">
        <v>156</v>
      </c>
      <c r="X192" s="33" t="s">
        <v>43</v>
      </c>
      <c r="Y192" s="33"/>
      <c r="Z192" s="33"/>
      <c r="AA192" s="32"/>
    </row>
    <row r="193" spans="1:27" s="35" customFormat="1" ht="61.5" customHeight="1" x14ac:dyDescent="0.3">
      <c r="A193" s="108" t="s">
        <v>783</v>
      </c>
      <c r="B193" s="32" t="s">
        <v>733</v>
      </c>
      <c r="C193" s="32">
        <v>3</v>
      </c>
      <c r="D193" s="33" t="s">
        <v>97</v>
      </c>
      <c r="E193" s="33" t="s">
        <v>110</v>
      </c>
      <c r="F193" s="33" t="s">
        <v>137</v>
      </c>
      <c r="G193" s="32" t="s">
        <v>73</v>
      </c>
      <c r="H193" s="33"/>
      <c r="I193" s="34">
        <v>267000</v>
      </c>
      <c r="J193" s="34">
        <v>267000</v>
      </c>
      <c r="K193" s="34">
        <v>0</v>
      </c>
      <c r="L193" s="34">
        <v>0</v>
      </c>
      <c r="M193" s="34">
        <v>0</v>
      </c>
      <c r="N193" s="34">
        <v>0</v>
      </c>
      <c r="O193" s="34">
        <v>0</v>
      </c>
      <c r="P193" s="34">
        <v>0</v>
      </c>
      <c r="Q193" s="34"/>
      <c r="R193" s="34"/>
      <c r="S193" s="32" t="s">
        <v>735</v>
      </c>
      <c r="T193" s="92">
        <v>2024</v>
      </c>
      <c r="U193" s="92">
        <v>2026</v>
      </c>
      <c r="V193" s="33" t="s">
        <v>201</v>
      </c>
      <c r="W193" s="33" t="s">
        <v>156</v>
      </c>
      <c r="X193" s="33" t="s">
        <v>43</v>
      </c>
      <c r="Y193" s="33"/>
      <c r="Z193" s="33"/>
      <c r="AA193" s="32"/>
    </row>
    <row r="194" spans="1:27" s="35" customFormat="1" ht="56.1" customHeight="1" x14ac:dyDescent="0.3">
      <c r="A194" s="108" t="s">
        <v>784</v>
      </c>
      <c r="B194" s="63" t="s">
        <v>770</v>
      </c>
      <c r="C194" s="32">
        <v>1</v>
      </c>
      <c r="D194" s="33" t="s">
        <v>97</v>
      </c>
      <c r="E194" s="33" t="s">
        <v>110</v>
      </c>
      <c r="F194" s="33" t="s">
        <v>137</v>
      </c>
      <c r="G194" s="32" t="s">
        <v>66</v>
      </c>
      <c r="H194" s="33"/>
      <c r="I194" s="34">
        <v>6000</v>
      </c>
      <c r="J194" s="34">
        <v>6000</v>
      </c>
      <c r="K194" s="34">
        <v>0</v>
      </c>
      <c r="L194" s="34">
        <v>0</v>
      </c>
      <c r="M194" s="34">
        <v>0</v>
      </c>
      <c r="N194" s="21">
        <v>6000</v>
      </c>
      <c r="O194" s="21">
        <v>7260</v>
      </c>
      <c r="P194" s="34"/>
      <c r="Q194" s="34"/>
      <c r="R194" s="34"/>
      <c r="S194" s="32" t="s">
        <v>771</v>
      </c>
      <c r="T194" s="92">
        <v>2022</v>
      </c>
      <c r="U194" s="92">
        <v>2022</v>
      </c>
      <c r="V194" s="33" t="s">
        <v>201</v>
      </c>
      <c r="W194" s="33" t="s">
        <v>156</v>
      </c>
      <c r="X194" s="33" t="s">
        <v>43</v>
      </c>
      <c r="Y194" s="33"/>
      <c r="Z194" s="33"/>
      <c r="AA194" s="32"/>
    </row>
    <row r="195" spans="1:27" s="35" customFormat="1" ht="84" customHeight="1" x14ac:dyDescent="0.3">
      <c r="A195" s="108" t="s">
        <v>785</v>
      </c>
      <c r="B195" s="32" t="s">
        <v>748</v>
      </c>
      <c r="C195" s="32">
        <v>3</v>
      </c>
      <c r="D195" s="33" t="s">
        <v>97</v>
      </c>
      <c r="E195" s="33" t="s">
        <v>110</v>
      </c>
      <c r="F195" s="33" t="s">
        <v>137</v>
      </c>
      <c r="G195" s="32" t="s">
        <v>69</v>
      </c>
      <c r="H195" s="33"/>
      <c r="I195" s="34">
        <v>120000</v>
      </c>
      <c r="J195" s="34">
        <v>120000</v>
      </c>
      <c r="K195" s="34">
        <v>0</v>
      </c>
      <c r="L195" s="34">
        <v>0</v>
      </c>
      <c r="M195" s="34">
        <v>0</v>
      </c>
      <c r="N195" s="34">
        <v>0</v>
      </c>
      <c r="O195" s="34">
        <v>0</v>
      </c>
      <c r="P195" s="34">
        <v>0</v>
      </c>
      <c r="Q195" s="34"/>
      <c r="R195" s="34"/>
      <c r="S195" s="32" t="s">
        <v>723</v>
      </c>
      <c r="T195" s="92">
        <v>2024</v>
      </c>
      <c r="U195" s="92">
        <v>2026</v>
      </c>
      <c r="V195" s="33" t="s">
        <v>201</v>
      </c>
      <c r="W195" s="33" t="s">
        <v>156</v>
      </c>
      <c r="X195" s="33" t="s">
        <v>43</v>
      </c>
      <c r="Y195" s="33"/>
      <c r="Z195" s="33"/>
      <c r="AA195" s="32"/>
    </row>
    <row r="196" spans="1:27" s="14" customFormat="1" ht="64.5" customHeight="1" x14ac:dyDescent="0.3">
      <c r="A196" s="26" t="s">
        <v>533</v>
      </c>
      <c r="B196" s="60" t="s">
        <v>48</v>
      </c>
      <c r="C196" s="8">
        <v>1</v>
      </c>
      <c r="D196" s="9" t="s">
        <v>97</v>
      </c>
      <c r="E196" s="9" t="s">
        <v>110</v>
      </c>
      <c r="F196" s="9" t="s">
        <v>137</v>
      </c>
      <c r="G196" s="8" t="s">
        <v>49</v>
      </c>
      <c r="H196" s="9"/>
      <c r="I196" s="11">
        <v>600000</v>
      </c>
      <c r="J196" s="11">
        <v>246000</v>
      </c>
      <c r="K196" s="11">
        <v>354000</v>
      </c>
      <c r="L196" s="11">
        <v>0</v>
      </c>
      <c r="M196" s="11">
        <v>0</v>
      </c>
      <c r="N196" s="21">
        <v>0</v>
      </c>
      <c r="O196" s="21">
        <v>0</v>
      </c>
      <c r="P196" s="21">
        <v>300000</v>
      </c>
      <c r="Q196" s="21">
        <v>300000</v>
      </c>
      <c r="R196" s="11"/>
      <c r="S196" s="8" t="s">
        <v>311</v>
      </c>
      <c r="T196" s="9">
        <v>2022</v>
      </c>
      <c r="U196" s="9">
        <v>2024</v>
      </c>
      <c r="V196" s="9" t="s">
        <v>185</v>
      </c>
      <c r="W196" s="9" t="s">
        <v>232</v>
      </c>
      <c r="X196" s="9" t="s">
        <v>44</v>
      </c>
      <c r="Y196" s="9"/>
      <c r="Z196" s="9"/>
      <c r="AA196" s="8"/>
    </row>
    <row r="197" spans="1:27" s="14" customFormat="1" ht="56.1" customHeight="1" x14ac:dyDescent="0.3">
      <c r="A197" s="26" t="s">
        <v>534</v>
      </c>
      <c r="B197" s="20" t="s">
        <v>947</v>
      </c>
      <c r="C197" s="8">
        <v>3</v>
      </c>
      <c r="D197" s="9" t="s">
        <v>97</v>
      </c>
      <c r="E197" s="9" t="s">
        <v>110</v>
      </c>
      <c r="F197" s="9" t="s">
        <v>138</v>
      </c>
      <c r="G197" s="8" t="s">
        <v>49</v>
      </c>
      <c r="H197" s="9"/>
      <c r="I197" s="11">
        <v>2500000</v>
      </c>
      <c r="J197" s="11">
        <v>500000</v>
      </c>
      <c r="K197" s="11">
        <v>2000000</v>
      </c>
      <c r="L197" s="11">
        <v>0</v>
      </c>
      <c r="M197" s="11">
        <v>0</v>
      </c>
      <c r="N197" s="21">
        <v>0</v>
      </c>
      <c r="O197" s="21"/>
      <c r="P197" s="21"/>
      <c r="Q197" s="21"/>
      <c r="R197" s="11"/>
      <c r="S197" s="8" t="s">
        <v>912</v>
      </c>
      <c r="T197" s="86">
        <v>2024</v>
      </c>
      <c r="U197" s="86">
        <v>2026</v>
      </c>
      <c r="V197" s="9" t="s">
        <v>185</v>
      </c>
      <c r="W197" s="9"/>
      <c r="X197" s="9" t="s">
        <v>44</v>
      </c>
      <c r="Y197" s="9"/>
      <c r="Z197" s="8" t="s">
        <v>852</v>
      </c>
      <c r="AA197" s="8"/>
    </row>
    <row r="198" spans="1:27" s="14" customFormat="1" ht="36.6" customHeight="1" x14ac:dyDescent="0.3">
      <c r="A198" s="26" t="s">
        <v>535</v>
      </c>
      <c r="B198" s="60" t="s">
        <v>183</v>
      </c>
      <c r="C198" s="8">
        <v>1</v>
      </c>
      <c r="D198" s="9" t="s">
        <v>97</v>
      </c>
      <c r="E198" s="9" t="s">
        <v>110</v>
      </c>
      <c r="F198" s="9" t="s">
        <v>138</v>
      </c>
      <c r="G198" s="8" t="s">
        <v>58</v>
      </c>
      <c r="H198" s="9"/>
      <c r="I198" s="11">
        <v>1238882.19</v>
      </c>
      <c r="J198" s="11">
        <v>139374.25</v>
      </c>
      <c r="K198" s="11">
        <v>1053049.8600000001</v>
      </c>
      <c r="L198" s="11">
        <v>46458.080000000002</v>
      </c>
      <c r="M198" s="11">
        <v>0</v>
      </c>
      <c r="N198" s="21">
        <f>I198</f>
        <v>1238882.19</v>
      </c>
      <c r="O198" s="21">
        <v>1053049.8600000001</v>
      </c>
      <c r="P198" s="21">
        <v>185832.33</v>
      </c>
      <c r="Q198" s="11"/>
      <c r="R198" s="11"/>
      <c r="S198" s="8" t="s">
        <v>913</v>
      </c>
      <c r="T198" s="9">
        <v>2021</v>
      </c>
      <c r="U198" s="9">
        <v>2023</v>
      </c>
      <c r="V198" s="9" t="s">
        <v>185</v>
      </c>
      <c r="W198" s="9" t="s">
        <v>165</v>
      </c>
      <c r="X198" s="9" t="s">
        <v>78</v>
      </c>
      <c r="Y198" s="9"/>
      <c r="Z198" s="9" t="s">
        <v>263</v>
      </c>
      <c r="AA198" s="8" t="s">
        <v>246</v>
      </c>
    </row>
    <row r="199" spans="1:27" s="13" customFormat="1" ht="48.6" customHeight="1" x14ac:dyDescent="0.3">
      <c r="A199" s="26" t="s">
        <v>536</v>
      </c>
      <c r="B199" s="63" t="s">
        <v>184</v>
      </c>
      <c r="C199" s="8">
        <v>1</v>
      </c>
      <c r="D199" s="9" t="s">
        <v>97</v>
      </c>
      <c r="E199" s="9" t="s">
        <v>110</v>
      </c>
      <c r="F199" s="9" t="s">
        <v>138</v>
      </c>
      <c r="G199" s="8" t="s">
        <v>24</v>
      </c>
      <c r="H199" s="9"/>
      <c r="I199" s="11">
        <v>411553</v>
      </c>
      <c r="J199" s="11">
        <v>411553</v>
      </c>
      <c r="K199" s="11">
        <v>0</v>
      </c>
      <c r="L199" s="11">
        <v>0</v>
      </c>
      <c r="M199" s="11">
        <v>0</v>
      </c>
      <c r="N199" s="21">
        <v>348465</v>
      </c>
      <c r="O199" s="21">
        <v>357552.89</v>
      </c>
      <c r="P199" s="21"/>
      <c r="Q199" s="11"/>
      <c r="R199" s="11"/>
      <c r="S199" s="8" t="s">
        <v>846</v>
      </c>
      <c r="T199" s="9">
        <v>2021</v>
      </c>
      <c r="U199" s="9">
        <v>2022</v>
      </c>
      <c r="V199" s="9" t="s">
        <v>185</v>
      </c>
      <c r="W199" s="9" t="s">
        <v>152</v>
      </c>
      <c r="X199" s="9" t="s">
        <v>77</v>
      </c>
      <c r="Y199" s="9"/>
      <c r="Z199" s="9" t="s">
        <v>266</v>
      </c>
      <c r="AA199" s="16"/>
    </row>
    <row r="200" spans="1:27" s="13" customFormat="1" ht="61.05" customHeight="1" x14ac:dyDescent="0.3">
      <c r="A200" s="26" t="s">
        <v>537</v>
      </c>
      <c r="B200" s="60" t="s">
        <v>195</v>
      </c>
      <c r="C200" s="8">
        <v>1</v>
      </c>
      <c r="D200" s="9" t="s">
        <v>97</v>
      </c>
      <c r="E200" s="9" t="s">
        <v>110</v>
      </c>
      <c r="F200" s="9" t="s">
        <v>138</v>
      </c>
      <c r="G200" s="8" t="s">
        <v>24</v>
      </c>
      <c r="H200" s="9"/>
      <c r="I200" s="11" t="s">
        <v>1020</v>
      </c>
      <c r="J200" s="11" t="str">
        <f>I200</f>
        <v>701828.07</v>
      </c>
      <c r="K200" s="11">
        <v>0</v>
      </c>
      <c r="L200" s="11">
        <v>0</v>
      </c>
      <c r="M200" s="11">
        <v>0</v>
      </c>
      <c r="N200" s="21" t="str">
        <f>I200</f>
        <v>701828.07</v>
      </c>
      <c r="O200" s="21" t="s">
        <v>1021</v>
      </c>
      <c r="P200" s="21" t="s">
        <v>1022</v>
      </c>
      <c r="Q200" s="11"/>
      <c r="R200" s="11"/>
      <c r="S200" s="8" t="s">
        <v>818</v>
      </c>
      <c r="T200" s="9">
        <v>2021</v>
      </c>
      <c r="U200" s="9">
        <v>2023</v>
      </c>
      <c r="V200" s="9" t="s">
        <v>185</v>
      </c>
      <c r="W200" s="9" t="s">
        <v>196</v>
      </c>
      <c r="X200" s="9" t="s">
        <v>78</v>
      </c>
      <c r="Y200" s="9"/>
      <c r="Z200" s="9" t="s">
        <v>302</v>
      </c>
      <c r="AA200" s="8" t="s">
        <v>246</v>
      </c>
    </row>
    <row r="201" spans="1:27" s="13" customFormat="1" ht="49.5" customHeight="1" x14ac:dyDescent="0.3">
      <c r="A201" s="26" t="s">
        <v>538</v>
      </c>
      <c r="B201" s="63" t="s">
        <v>198</v>
      </c>
      <c r="C201" s="8">
        <v>1</v>
      </c>
      <c r="D201" s="9" t="s">
        <v>97</v>
      </c>
      <c r="E201" s="9" t="s">
        <v>110</v>
      </c>
      <c r="F201" s="9" t="s">
        <v>138</v>
      </c>
      <c r="G201" s="8" t="s">
        <v>24</v>
      </c>
      <c r="H201" s="9"/>
      <c r="I201" s="11">
        <v>689441.96</v>
      </c>
      <c r="J201" s="11">
        <v>161670.04</v>
      </c>
      <c r="K201" s="11">
        <v>500000</v>
      </c>
      <c r="L201" s="11">
        <v>22059</v>
      </c>
      <c r="M201" s="11">
        <v>0</v>
      </c>
      <c r="N201" s="21">
        <f>169023.55+279681.27</f>
        <v>448704.82</v>
      </c>
      <c r="O201" s="21">
        <v>173510.37</v>
      </c>
      <c r="P201" s="11"/>
      <c r="Q201" s="11"/>
      <c r="R201" s="11"/>
      <c r="S201" s="8" t="s">
        <v>914</v>
      </c>
      <c r="T201" s="9">
        <v>2021</v>
      </c>
      <c r="U201" s="9">
        <v>2022</v>
      </c>
      <c r="V201" s="9" t="s">
        <v>185</v>
      </c>
      <c r="W201" s="9"/>
      <c r="X201" s="9" t="s">
        <v>77</v>
      </c>
      <c r="Y201" s="9"/>
      <c r="Z201" s="9" t="s">
        <v>263</v>
      </c>
      <c r="AA201" s="16"/>
    </row>
    <row r="202" spans="1:27" s="13" customFormat="1" ht="49.5" customHeight="1" x14ac:dyDescent="0.3">
      <c r="A202" s="26" t="s">
        <v>539</v>
      </c>
      <c r="B202" s="8" t="s">
        <v>310</v>
      </c>
      <c r="C202" s="8">
        <v>3</v>
      </c>
      <c r="D202" s="9" t="s">
        <v>97</v>
      </c>
      <c r="E202" s="9" t="s">
        <v>110</v>
      </c>
      <c r="F202" s="9" t="s">
        <v>138</v>
      </c>
      <c r="G202" s="8" t="s">
        <v>27</v>
      </c>
      <c r="H202" s="9"/>
      <c r="I202" s="11">
        <v>50000</v>
      </c>
      <c r="J202" s="11">
        <v>50000</v>
      </c>
      <c r="K202" s="11">
        <v>0</v>
      </c>
      <c r="L202" s="11">
        <v>0</v>
      </c>
      <c r="M202" s="11">
        <v>0</v>
      </c>
      <c r="N202" s="11">
        <v>0</v>
      </c>
      <c r="O202" s="11">
        <v>0</v>
      </c>
      <c r="P202" s="11">
        <v>0</v>
      </c>
      <c r="Q202" s="11"/>
      <c r="R202" s="11"/>
      <c r="S202" s="8" t="s">
        <v>28</v>
      </c>
      <c r="T202" s="86">
        <v>2024</v>
      </c>
      <c r="U202" s="86">
        <v>2025</v>
      </c>
      <c r="V202" s="9" t="s">
        <v>225</v>
      </c>
      <c r="W202" s="9"/>
      <c r="X202" s="9" t="s">
        <v>43</v>
      </c>
      <c r="Y202" s="9"/>
      <c r="Z202" s="9"/>
      <c r="AA202" s="16"/>
    </row>
    <row r="203" spans="1:27" s="13" customFormat="1" ht="49.5" customHeight="1" x14ac:dyDescent="0.3">
      <c r="A203" s="26" t="s">
        <v>540</v>
      </c>
      <c r="B203" s="8" t="s">
        <v>320</v>
      </c>
      <c r="C203" s="8">
        <v>3</v>
      </c>
      <c r="D203" s="9" t="s">
        <v>97</v>
      </c>
      <c r="E203" s="9" t="s">
        <v>110</v>
      </c>
      <c r="F203" s="9" t="s">
        <v>138</v>
      </c>
      <c r="G203" s="8" t="s">
        <v>27</v>
      </c>
      <c r="H203" s="9"/>
      <c r="I203" s="11">
        <v>120000</v>
      </c>
      <c r="J203" s="11">
        <f>I203-K203-M203</f>
        <v>15000</v>
      </c>
      <c r="K203" s="11">
        <f>(I203-M203)*0.85</f>
        <v>85000</v>
      </c>
      <c r="L203" s="11">
        <v>0</v>
      </c>
      <c r="M203" s="11">
        <v>20000</v>
      </c>
      <c r="N203" s="11">
        <v>0</v>
      </c>
      <c r="O203" s="11">
        <v>0</v>
      </c>
      <c r="P203" s="11">
        <v>0</v>
      </c>
      <c r="Q203" s="11"/>
      <c r="R203" s="11"/>
      <c r="S203" s="8" t="s">
        <v>915</v>
      </c>
      <c r="T203" s="9">
        <v>2024</v>
      </c>
      <c r="U203" s="9">
        <v>2025</v>
      </c>
      <c r="V203" s="9" t="s">
        <v>225</v>
      </c>
      <c r="W203" s="9" t="s">
        <v>81</v>
      </c>
      <c r="X203" s="9" t="s">
        <v>43</v>
      </c>
      <c r="Y203" s="9"/>
      <c r="Z203" s="9"/>
      <c r="AA203" s="16"/>
    </row>
    <row r="204" spans="1:27" s="13" customFormat="1" ht="49.5" customHeight="1" x14ac:dyDescent="0.3">
      <c r="A204" s="26" t="s">
        <v>541</v>
      </c>
      <c r="B204" s="8" t="s">
        <v>321</v>
      </c>
      <c r="C204" s="8">
        <v>3</v>
      </c>
      <c r="D204" s="9" t="s">
        <v>97</v>
      </c>
      <c r="E204" s="9" t="s">
        <v>110</v>
      </c>
      <c r="F204" s="9" t="s">
        <v>138</v>
      </c>
      <c r="G204" s="8" t="s">
        <v>27</v>
      </c>
      <c r="H204" s="9"/>
      <c r="I204" s="11">
        <v>1000000</v>
      </c>
      <c r="J204" s="11">
        <f t="shared" ref="J204:J224" si="5">I204-K204</f>
        <v>150000</v>
      </c>
      <c r="K204" s="11">
        <f t="shared" ref="K204:K224" si="6">I204*0.85</f>
        <v>850000</v>
      </c>
      <c r="L204" s="11">
        <v>0</v>
      </c>
      <c r="M204" s="11">
        <v>0</v>
      </c>
      <c r="N204" s="11">
        <v>0</v>
      </c>
      <c r="O204" s="11">
        <v>0</v>
      </c>
      <c r="P204" s="11">
        <v>0</v>
      </c>
      <c r="Q204" s="11"/>
      <c r="R204" s="11"/>
      <c r="S204" s="8" t="s">
        <v>846</v>
      </c>
      <c r="T204" s="86">
        <v>2024</v>
      </c>
      <c r="U204" s="9">
        <v>2025</v>
      </c>
      <c r="V204" s="9" t="s">
        <v>185</v>
      </c>
      <c r="W204" s="9" t="s">
        <v>166</v>
      </c>
      <c r="X204" s="9" t="s">
        <v>43</v>
      </c>
      <c r="Y204" s="9"/>
      <c r="Z204" s="9" t="s">
        <v>263</v>
      </c>
      <c r="AA204" s="16"/>
    </row>
    <row r="205" spans="1:27" s="14" customFormat="1" ht="65.55" customHeight="1" x14ac:dyDescent="0.3">
      <c r="A205" s="25" t="s">
        <v>542</v>
      </c>
      <c r="B205" s="60" t="s">
        <v>767</v>
      </c>
      <c r="C205" s="8">
        <v>3</v>
      </c>
      <c r="D205" s="9" t="s">
        <v>97</v>
      </c>
      <c r="E205" s="9" t="s">
        <v>110</v>
      </c>
      <c r="F205" s="9" t="s">
        <v>138</v>
      </c>
      <c r="G205" s="8" t="s">
        <v>24</v>
      </c>
      <c r="H205" s="9"/>
      <c r="I205" s="11">
        <v>700000</v>
      </c>
      <c r="J205" s="11">
        <f t="shared" si="5"/>
        <v>105000</v>
      </c>
      <c r="K205" s="11">
        <f t="shared" si="6"/>
        <v>595000</v>
      </c>
      <c r="L205" s="11">
        <v>0</v>
      </c>
      <c r="M205" s="11">
        <v>0</v>
      </c>
      <c r="N205" s="11">
        <v>0</v>
      </c>
      <c r="O205" s="11">
        <v>0</v>
      </c>
      <c r="P205" s="21">
        <v>79000</v>
      </c>
      <c r="Q205" s="11"/>
      <c r="R205" s="11"/>
      <c r="S205" s="8" t="s">
        <v>916</v>
      </c>
      <c r="T205" s="9">
        <v>2023</v>
      </c>
      <c r="U205" s="9">
        <v>2025</v>
      </c>
      <c r="V205" s="9" t="s">
        <v>224</v>
      </c>
      <c r="W205" s="9"/>
      <c r="X205" s="9" t="s">
        <v>43</v>
      </c>
      <c r="Y205" s="9"/>
      <c r="Z205" s="9"/>
      <c r="AA205" s="8"/>
    </row>
    <row r="206" spans="1:27" s="14" customFormat="1" ht="65.55" customHeight="1" x14ac:dyDescent="0.3">
      <c r="A206" s="26" t="s">
        <v>543</v>
      </c>
      <c r="B206" s="8" t="s">
        <v>322</v>
      </c>
      <c r="C206" s="8">
        <v>3</v>
      </c>
      <c r="D206" s="9" t="s">
        <v>97</v>
      </c>
      <c r="E206" s="9" t="s">
        <v>110</v>
      </c>
      <c r="F206" s="9" t="s">
        <v>138</v>
      </c>
      <c r="G206" s="8" t="s">
        <v>27</v>
      </c>
      <c r="H206" s="9"/>
      <c r="I206" s="11">
        <v>250000</v>
      </c>
      <c r="J206" s="11">
        <f t="shared" si="5"/>
        <v>37500</v>
      </c>
      <c r="K206" s="11">
        <f t="shared" si="6"/>
        <v>212500</v>
      </c>
      <c r="L206" s="11">
        <v>0</v>
      </c>
      <c r="M206" s="11">
        <v>0</v>
      </c>
      <c r="N206" s="11">
        <v>0</v>
      </c>
      <c r="O206" s="11">
        <v>0</v>
      </c>
      <c r="P206" s="11">
        <v>0</v>
      </c>
      <c r="Q206" s="11"/>
      <c r="R206" s="11"/>
      <c r="S206" s="8" t="s">
        <v>323</v>
      </c>
      <c r="T206" s="9">
        <v>2024</v>
      </c>
      <c r="U206" s="9">
        <v>2026</v>
      </c>
      <c r="V206" s="9" t="s">
        <v>225</v>
      </c>
      <c r="W206" s="9"/>
      <c r="X206" s="9" t="s">
        <v>43</v>
      </c>
      <c r="Y206" s="9"/>
      <c r="Z206" s="9"/>
      <c r="AA206" s="8"/>
    </row>
    <row r="207" spans="1:27" s="13" customFormat="1" ht="49.5" customHeight="1" x14ac:dyDescent="0.3">
      <c r="A207" s="26" t="s">
        <v>544</v>
      </c>
      <c r="B207" s="8" t="s">
        <v>851</v>
      </c>
      <c r="C207" s="8">
        <v>3</v>
      </c>
      <c r="D207" s="9" t="s">
        <v>97</v>
      </c>
      <c r="E207" s="9" t="s">
        <v>110</v>
      </c>
      <c r="F207" s="9" t="s">
        <v>138</v>
      </c>
      <c r="G207" s="8" t="s">
        <v>59</v>
      </c>
      <c r="H207" s="9"/>
      <c r="I207" s="11">
        <v>150000</v>
      </c>
      <c r="J207" s="11">
        <f t="shared" si="5"/>
        <v>22500</v>
      </c>
      <c r="K207" s="11">
        <f t="shared" si="6"/>
        <v>127500</v>
      </c>
      <c r="L207" s="11">
        <v>0</v>
      </c>
      <c r="M207" s="11">
        <v>0</v>
      </c>
      <c r="N207" s="11">
        <v>0</v>
      </c>
      <c r="O207" s="11">
        <v>0</v>
      </c>
      <c r="P207" s="11">
        <v>0</v>
      </c>
      <c r="Q207" s="11"/>
      <c r="R207" s="11"/>
      <c r="S207" s="8" t="s">
        <v>917</v>
      </c>
      <c r="T207" s="9">
        <v>2024</v>
      </c>
      <c r="U207" s="9">
        <v>2025</v>
      </c>
      <c r="V207" s="9" t="s">
        <v>185</v>
      </c>
      <c r="W207" s="9" t="s">
        <v>93</v>
      </c>
      <c r="X207" s="9" t="s">
        <v>43</v>
      </c>
      <c r="Y207" s="9"/>
      <c r="Z207" s="9"/>
      <c r="AA207" s="16"/>
    </row>
    <row r="208" spans="1:27" s="13" customFormat="1" ht="49.5" customHeight="1" x14ac:dyDescent="0.3">
      <c r="A208" s="26" t="s">
        <v>545</v>
      </c>
      <c r="B208" s="8" t="s">
        <v>338</v>
      </c>
      <c r="C208" s="8">
        <v>3</v>
      </c>
      <c r="D208" s="9" t="s">
        <v>97</v>
      </c>
      <c r="E208" s="9" t="s">
        <v>110</v>
      </c>
      <c r="F208" s="9" t="s">
        <v>138</v>
      </c>
      <c r="G208" s="8" t="s">
        <v>71</v>
      </c>
      <c r="H208" s="9"/>
      <c r="I208" s="11">
        <v>400000</v>
      </c>
      <c r="J208" s="11">
        <f t="shared" si="5"/>
        <v>60000</v>
      </c>
      <c r="K208" s="11">
        <f t="shared" si="6"/>
        <v>340000</v>
      </c>
      <c r="L208" s="11">
        <v>0</v>
      </c>
      <c r="M208" s="11">
        <v>0</v>
      </c>
      <c r="N208" s="11">
        <v>0</v>
      </c>
      <c r="O208" s="11">
        <v>0</v>
      </c>
      <c r="P208" s="11">
        <v>0</v>
      </c>
      <c r="Q208" s="11"/>
      <c r="R208" s="11"/>
      <c r="S208" s="8" t="s">
        <v>336</v>
      </c>
      <c r="T208" s="86">
        <v>2024</v>
      </c>
      <c r="U208" s="9">
        <v>2025</v>
      </c>
      <c r="V208" s="9" t="s">
        <v>185</v>
      </c>
      <c r="W208" s="9" t="s">
        <v>156</v>
      </c>
      <c r="X208" s="9" t="s">
        <v>43</v>
      </c>
      <c r="Y208" s="9"/>
      <c r="Z208" s="9"/>
      <c r="AA208" s="16"/>
    </row>
    <row r="209" spans="1:27" s="13" customFormat="1" ht="49.5" customHeight="1" x14ac:dyDescent="0.3">
      <c r="A209" s="26" t="s">
        <v>546</v>
      </c>
      <c r="B209" s="8" t="s">
        <v>337</v>
      </c>
      <c r="C209" s="8">
        <v>2</v>
      </c>
      <c r="D209" s="9" t="s">
        <v>97</v>
      </c>
      <c r="E209" s="9" t="s">
        <v>110</v>
      </c>
      <c r="F209" s="9" t="s">
        <v>138</v>
      </c>
      <c r="G209" s="8" t="s">
        <v>58</v>
      </c>
      <c r="H209" s="9"/>
      <c r="I209" s="11">
        <v>400000</v>
      </c>
      <c r="J209" s="11">
        <f t="shared" si="5"/>
        <v>60000</v>
      </c>
      <c r="K209" s="11">
        <f t="shared" si="6"/>
        <v>340000</v>
      </c>
      <c r="L209" s="11">
        <v>0</v>
      </c>
      <c r="M209" s="11">
        <v>0</v>
      </c>
      <c r="N209" s="11">
        <v>0</v>
      </c>
      <c r="O209" s="11">
        <v>0</v>
      </c>
      <c r="P209" s="11">
        <v>0</v>
      </c>
      <c r="Q209" s="11"/>
      <c r="R209" s="11"/>
      <c r="S209" s="8" t="s">
        <v>918</v>
      </c>
      <c r="T209" s="86">
        <v>2024</v>
      </c>
      <c r="U209" s="86">
        <v>2026</v>
      </c>
      <c r="V209" s="9" t="s">
        <v>185</v>
      </c>
      <c r="W209" s="9" t="s">
        <v>156</v>
      </c>
      <c r="X209" s="9" t="s">
        <v>43</v>
      </c>
      <c r="Y209" s="9"/>
      <c r="Z209" s="9"/>
      <c r="AA209" s="16"/>
    </row>
    <row r="210" spans="1:27" s="13" customFormat="1" ht="49.5" customHeight="1" x14ac:dyDescent="0.3">
      <c r="A210" s="26" t="s">
        <v>547</v>
      </c>
      <c r="B210" s="8" t="s">
        <v>341</v>
      </c>
      <c r="C210" s="8">
        <v>3</v>
      </c>
      <c r="D210" s="9" t="s">
        <v>97</v>
      </c>
      <c r="E210" s="9" t="s">
        <v>110</v>
      </c>
      <c r="F210" s="9" t="s">
        <v>138</v>
      </c>
      <c r="G210" s="8" t="s">
        <v>60</v>
      </c>
      <c r="H210" s="9"/>
      <c r="I210" s="11">
        <v>400000</v>
      </c>
      <c r="J210" s="11">
        <f t="shared" si="5"/>
        <v>60000</v>
      </c>
      <c r="K210" s="11">
        <f t="shared" si="6"/>
        <v>340000</v>
      </c>
      <c r="L210" s="11">
        <v>0</v>
      </c>
      <c r="M210" s="11">
        <v>0</v>
      </c>
      <c r="N210" s="11">
        <v>0</v>
      </c>
      <c r="O210" s="11"/>
      <c r="P210" s="11"/>
      <c r="Q210" s="11"/>
      <c r="R210" s="11"/>
      <c r="S210" s="8" t="s">
        <v>919</v>
      </c>
      <c r="T210" s="9">
        <v>2024</v>
      </c>
      <c r="U210" s="9">
        <v>2025</v>
      </c>
      <c r="V210" s="9" t="s">
        <v>185</v>
      </c>
      <c r="W210" s="9" t="s">
        <v>156</v>
      </c>
      <c r="X210" s="9" t="s">
        <v>43</v>
      </c>
      <c r="Y210" s="9"/>
      <c r="Z210" s="9"/>
      <c r="AA210" s="16"/>
    </row>
    <row r="211" spans="1:27" s="13" customFormat="1" ht="49.5" customHeight="1" x14ac:dyDescent="0.3">
      <c r="A211" s="26" t="s">
        <v>548</v>
      </c>
      <c r="B211" s="8" t="s">
        <v>342</v>
      </c>
      <c r="C211" s="8">
        <v>1</v>
      </c>
      <c r="D211" s="9" t="s">
        <v>97</v>
      </c>
      <c r="E211" s="9" t="s">
        <v>110</v>
      </c>
      <c r="F211" s="9" t="s">
        <v>138</v>
      </c>
      <c r="G211" s="8" t="s">
        <v>60</v>
      </c>
      <c r="H211" s="9"/>
      <c r="I211" s="11">
        <v>300000</v>
      </c>
      <c r="J211" s="11">
        <f t="shared" si="5"/>
        <v>45000</v>
      </c>
      <c r="K211" s="11">
        <f t="shared" si="6"/>
        <v>255000</v>
      </c>
      <c r="L211" s="11">
        <v>0</v>
      </c>
      <c r="M211" s="11">
        <v>0</v>
      </c>
      <c r="N211" s="11">
        <v>60000</v>
      </c>
      <c r="O211" s="11"/>
      <c r="P211" s="11"/>
      <c r="Q211" s="11"/>
      <c r="R211" s="11"/>
      <c r="S211" s="8" t="s">
        <v>343</v>
      </c>
      <c r="T211" s="9">
        <v>2024</v>
      </c>
      <c r="U211" s="9">
        <v>2025</v>
      </c>
      <c r="V211" s="9" t="s">
        <v>185</v>
      </c>
      <c r="W211" s="9" t="s">
        <v>156</v>
      </c>
      <c r="X211" s="9" t="s">
        <v>43</v>
      </c>
      <c r="Y211" s="9"/>
      <c r="Z211" s="9"/>
      <c r="AA211" s="16"/>
    </row>
    <row r="212" spans="1:27" s="13" customFormat="1" ht="58.8" customHeight="1" x14ac:dyDescent="0.3">
      <c r="A212" s="26" t="s">
        <v>549</v>
      </c>
      <c r="B212" s="60" t="s">
        <v>963</v>
      </c>
      <c r="C212" s="8">
        <v>1</v>
      </c>
      <c r="D212" s="9" t="s">
        <v>97</v>
      </c>
      <c r="E212" s="9" t="s">
        <v>110</v>
      </c>
      <c r="F212" s="9" t="s">
        <v>138</v>
      </c>
      <c r="G212" s="8" t="s">
        <v>24</v>
      </c>
      <c r="H212" s="9"/>
      <c r="I212" s="21">
        <v>1100000</v>
      </c>
      <c r="J212" s="11">
        <v>231000</v>
      </c>
      <c r="K212" s="11">
        <v>869000</v>
      </c>
      <c r="L212" s="11">
        <v>0</v>
      </c>
      <c r="M212" s="11">
        <v>0</v>
      </c>
      <c r="N212" s="21">
        <v>7000</v>
      </c>
      <c r="O212" s="21">
        <v>18755</v>
      </c>
      <c r="P212" s="11">
        <v>324373</v>
      </c>
      <c r="Q212" s="11">
        <v>756872</v>
      </c>
      <c r="R212" s="11"/>
      <c r="S212" s="8" t="s">
        <v>962</v>
      </c>
      <c r="T212" s="9">
        <v>2022</v>
      </c>
      <c r="U212" s="9">
        <v>2025</v>
      </c>
      <c r="V212" s="9" t="s">
        <v>185</v>
      </c>
      <c r="W212" s="9"/>
      <c r="X212" s="9" t="s">
        <v>44</v>
      </c>
      <c r="Y212" s="9"/>
      <c r="Z212" s="9"/>
      <c r="AA212" s="16"/>
    </row>
    <row r="213" spans="1:27" s="13" customFormat="1" ht="49.5" customHeight="1" x14ac:dyDescent="0.3">
      <c r="A213" s="26" t="s">
        <v>550</v>
      </c>
      <c r="B213" s="60" t="s">
        <v>968</v>
      </c>
      <c r="C213" s="8">
        <v>1</v>
      </c>
      <c r="D213" s="9" t="s">
        <v>97</v>
      </c>
      <c r="E213" s="9" t="s">
        <v>110</v>
      </c>
      <c r="F213" s="9" t="s">
        <v>138</v>
      </c>
      <c r="G213" s="8" t="s">
        <v>27</v>
      </c>
      <c r="H213" s="9"/>
      <c r="I213" s="21">
        <v>1300000</v>
      </c>
      <c r="J213" s="11">
        <v>273000</v>
      </c>
      <c r="K213" s="11">
        <v>1027000</v>
      </c>
      <c r="L213" s="11">
        <v>0</v>
      </c>
      <c r="M213" s="11">
        <v>0</v>
      </c>
      <c r="N213" s="21">
        <v>7000</v>
      </c>
      <c r="O213" s="21">
        <v>21538</v>
      </c>
      <c r="P213" s="11">
        <v>383538</v>
      </c>
      <c r="Q213" s="11">
        <v>894924</v>
      </c>
      <c r="R213" s="11"/>
      <c r="S213" s="8" t="s">
        <v>920</v>
      </c>
      <c r="T213" s="9">
        <v>2022</v>
      </c>
      <c r="U213" s="9">
        <v>2025</v>
      </c>
      <c r="V213" s="9" t="s">
        <v>185</v>
      </c>
      <c r="W213" s="9"/>
      <c r="X213" s="9" t="s">
        <v>44</v>
      </c>
      <c r="Y213" s="9"/>
      <c r="Z213" s="9"/>
      <c r="AA213" s="16"/>
    </row>
    <row r="214" spans="1:27" s="13" customFormat="1" ht="49.5" customHeight="1" x14ac:dyDescent="0.3">
      <c r="A214" s="26" t="s">
        <v>551</v>
      </c>
      <c r="B214" s="8" t="s">
        <v>339</v>
      </c>
      <c r="C214" s="8">
        <v>3</v>
      </c>
      <c r="D214" s="9" t="s">
        <v>97</v>
      </c>
      <c r="E214" s="9" t="s">
        <v>110</v>
      </c>
      <c r="F214" s="9" t="s">
        <v>138</v>
      </c>
      <c r="G214" s="8" t="s">
        <v>71</v>
      </c>
      <c r="H214" s="9"/>
      <c r="I214" s="11">
        <v>300000</v>
      </c>
      <c r="J214" s="11">
        <f t="shared" si="5"/>
        <v>45000</v>
      </c>
      <c r="K214" s="11">
        <f t="shared" si="6"/>
        <v>255000</v>
      </c>
      <c r="L214" s="11">
        <v>0</v>
      </c>
      <c r="M214" s="11">
        <v>0</v>
      </c>
      <c r="N214" s="21">
        <v>0</v>
      </c>
      <c r="O214" s="21">
        <v>0</v>
      </c>
      <c r="P214" s="11">
        <v>0</v>
      </c>
      <c r="Q214" s="11"/>
      <c r="R214" s="11"/>
      <c r="S214" s="8" t="s">
        <v>340</v>
      </c>
      <c r="T214" s="9">
        <v>2024</v>
      </c>
      <c r="U214" s="9">
        <v>2025</v>
      </c>
      <c r="V214" s="9" t="s">
        <v>185</v>
      </c>
      <c r="W214" s="9" t="s">
        <v>156</v>
      </c>
      <c r="X214" s="9" t="s">
        <v>43</v>
      </c>
      <c r="Y214" s="9"/>
      <c r="Z214" s="9"/>
      <c r="AA214" s="16"/>
    </row>
    <row r="215" spans="1:27" s="13" customFormat="1" ht="49.5" customHeight="1" x14ac:dyDescent="0.3">
      <c r="A215" s="26" t="s">
        <v>552</v>
      </c>
      <c r="B215" s="8" t="s">
        <v>669</v>
      </c>
      <c r="C215" s="8">
        <v>3</v>
      </c>
      <c r="D215" s="9" t="s">
        <v>97</v>
      </c>
      <c r="E215" s="9" t="s">
        <v>110</v>
      </c>
      <c r="F215" s="9" t="s">
        <v>138</v>
      </c>
      <c r="G215" s="8" t="s">
        <v>27</v>
      </c>
      <c r="H215" s="9"/>
      <c r="I215" s="11">
        <v>70000</v>
      </c>
      <c r="J215" s="11">
        <f t="shared" si="5"/>
        <v>10500</v>
      </c>
      <c r="K215" s="11">
        <f t="shared" si="6"/>
        <v>59500</v>
      </c>
      <c r="L215" s="11">
        <v>0</v>
      </c>
      <c r="M215" s="11">
        <v>0</v>
      </c>
      <c r="N215" s="11">
        <v>0</v>
      </c>
      <c r="O215" s="11">
        <v>0</v>
      </c>
      <c r="P215" s="11">
        <v>0</v>
      </c>
      <c r="Q215" s="11"/>
      <c r="R215" s="11"/>
      <c r="S215" s="8" t="s">
        <v>921</v>
      </c>
      <c r="T215" s="86">
        <v>2024</v>
      </c>
      <c r="U215" s="86">
        <v>2025</v>
      </c>
      <c r="V215" s="9" t="s">
        <v>225</v>
      </c>
      <c r="W215" s="9"/>
      <c r="X215" s="9" t="s">
        <v>43</v>
      </c>
      <c r="Y215" s="9"/>
      <c r="Z215" s="9"/>
      <c r="AA215" s="16"/>
    </row>
    <row r="216" spans="1:27" s="13" customFormat="1" ht="49.5" customHeight="1" x14ac:dyDescent="0.3">
      <c r="A216" s="26" t="s">
        <v>701</v>
      </c>
      <c r="B216" s="8" t="s">
        <v>670</v>
      </c>
      <c r="C216" s="8">
        <v>3</v>
      </c>
      <c r="D216" s="9" t="s">
        <v>97</v>
      </c>
      <c r="E216" s="9" t="s">
        <v>110</v>
      </c>
      <c r="F216" s="9" t="s">
        <v>138</v>
      </c>
      <c r="G216" s="8" t="s">
        <v>58</v>
      </c>
      <c r="H216" s="9"/>
      <c r="I216" s="11">
        <v>500000</v>
      </c>
      <c r="J216" s="11">
        <f t="shared" si="5"/>
        <v>75000</v>
      </c>
      <c r="K216" s="11">
        <f t="shared" si="6"/>
        <v>425000</v>
      </c>
      <c r="L216" s="11">
        <v>0</v>
      </c>
      <c r="M216" s="11">
        <v>0</v>
      </c>
      <c r="N216" s="11">
        <v>0</v>
      </c>
      <c r="O216" s="11">
        <v>0</v>
      </c>
      <c r="P216" s="11">
        <v>0</v>
      </c>
      <c r="Q216" s="11"/>
      <c r="R216" s="11"/>
      <c r="S216" s="8" t="s">
        <v>808</v>
      </c>
      <c r="T216" s="86">
        <v>2024</v>
      </c>
      <c r="U216" s="86">
        <v>2025</v>
      </c>
      <c r="V216" s="9" t="s">
        <v>185</v>
      </c>
      <c r="W216" s="9" t="s">
        <v>156</v>
      </c>
      <c r="X216" s="9" t="s">
        <v>43</v>
      </c>
      <c r="Y216" s="9"/>
      <c r="Z216" s="9"/>
      <c r="AA216" s="16"/>
    </row>
    <row r="217" spans="1:27" s="13" customFormat="1" ht="49.5" customHeight="1" x14ac:dyDescent="0.3">
      <c r="A217" s="26" t="s">
        <v>702</v>
      </c>
      <c r="B217" s="8" t="s">
        <v>671</v>
      </c>
      <c r="C217" s="8">
        <v>3</v>
      </c>
      <c r="D217" s="9" t="s">
        <v>97</v>
      </c>
      <c r="E217" s="9" t="s">
        <v>110</v>
      </c>
      <c r="F217" s="9" t="s">
        <v>138</v>
      </c>
      <c r="G217" s="8" t="s">
        <v>58</v>
      </c>
      <c r="H217" s="9"/>
      <c r="I217" s="11">
        <v>100000</v>
      </c>
      <c r="J217" s="11">
        <f t="shared" si="5"/>
        <v>15000</v>
      </c>
      <c r="K217" s="11">
        <f t="shared" si="6"/>
        <v>85000</v>
      </c>
      <c r="L217" s="11">
        <v>0</v>
      </c>
      <c r="M217" s="11">
        <v>0</v>
      </c>
      <c r="N217" s="11">
        <v>0</v>
      </c>
      <c r="O217" s="11">
        <v>0</v>
      </c>
      <c r="P217" s="11">
        <v>0</v>
      </c>
      <c r="Q217" s="11"/>
      <c r="R217" s="11"/>
      <c r="S217" s="8" t="s">
        <v>808</v>
      </c>
      <c r="T217" s="86">
        <v>2024</v>
      </c>
      <c r="U217" s="86">
        <v>2025</v>
      </c>
      <c r="V217" s="9" t="s">
        <v>185</v>
      </c>
      <c r="W217" s="9" t="s">
        <v>156</v>
      </c>
      <c r="X217" s="9" t="s">
        <v>43</v>
      </c>
      <c r="Y217" s="9"/>
      <c r="Z217" s="9"/>
      <c r="AA217" s="16"/>
    </row>
    <row r="218" spans="1:27" s="13" customFormat="1" ht="49.5" customHeight="1" x14ac:dyDescent="0.3">
      <c r="A218" s="26" t="s">
        <v>703</v>
      </c>
      <c r="B218" s="8" t="s">
        <v>769</v>
      </c>
      <c r="C218" s="8">
        <v>3</v>
      </c>
      <c r="D218" s="9" t="s">
        <v>97</v>
      </c>
      <c r="E218" s="9" t="s">
        <v>110</v>
      </c>
      <c r="F218" s="9" t="s">
        <v>138</v>
      </c>
      <c r="G218" s="8" t="s">
        <v>66</v>
      </c>
      <c r="H218" s="9"/>
      <c r="I218" s="11">
        <v>30000</v>
      </c>
      <c r="J218" s="11">
        <f t="shared" si="5"/>
        <v>4500</v>
      </c>
      <c r="K218" s="11">
        <f t="shared" si="6"/>
        <v>25500</v>
      </c>
      <c r="L218" s="11">
        <v>0</v>
      </c>
      <c r="M218" s="11">
        <v>0</v>
      </c>
      <c r="N218" s="11">
        <v>0</v>
      </c>
      <c r="O218" s="11">
        <v>0</v>
      </c>
      <c r="P218" s="11">
        <v>0</v>
      </c>
      <c r="Q218" s="11"/>
      <c r="R218" s="11"/>
      <c r="S218" s="8" t="s">
        <v>808</v>
      </c>
      <c r="T218" s="86">
        <v>2024</v>
      </c>
      <c r="U218" s="86">
        <v>2025</v>
      </c>
      <c r="V218" s="9" t="s">
        <v>185</v>
      </c>
      <c r="W218" s="9" t="s">
        <v>156</v>
      </c>
      <c r="X218" s="9" t="s">
        <v>43</v>
      </c>
      <c r="Y218" s="9"/>
      <c r="Z218" s="9"/>
      <c r="AA218" s="16"/>
    </row>
    <row r="219" spans="1:27" s="13" customFormat="1" ht="49.5" customHeight="1" x14ac:dyDescent="0.3">
      <c r="A219" s="26" t="s">
        <v>704</v>
      </c>
      <c r="B219" s="8" t="s">
        <v>672</v>
      </c>
      <c r="C219" s="8">
        <v>3</v>
      </c>
      <c r="D219" s="9" t="s">
        <v>97</v>
      </c>
      <c r="E219" s="9" t="s">
        <v>110</v>
      </c>
      <c r="F219" s="9" t="s">
        <v>138</v>
      </c>
      <c r="G219" s="20" t="s">
        <v>939</v>
      </c>
      <c r="H219" s="9"/>
      <c r="I219" s="11">
        <v>100000</v>
      </c>
      <c r="J219" s="11">
        <f t="shared" si="5"/>
        <v>15000</v>
      </c>
      <c r="K219" s="11">
        <f t="shared" si="6"/>
        <v>85000</v>
      </c>
      <c r="L219" s="11">
        <v>0</v>
      </c>
      <c r="M219" s="11">
        <v>0</v>
      </c>
      <c r="N219" s="11">
        <v>0</v>
      </c>
      <c r="O219" s="11">
        <v>0</v>
      </c>
      <c r="P219" s="21"/>
      <c r="Q219" s="11"/>
      <c r="R219" s="11"/>
      <c r="S219" s="8" t="s">
        <v>809</v>
      </c>
      <c r="T219" s="86">
        <v>2024</v>
      </c>
      <c r="U219" s="86">
        <v>2025</v>
      </c>
      <c r="V219" s="9" t="s">
        <v>185</v>
      </c>
      <c r="W219" s="9" t="s">
        <v>156</v>
      </c>
      <c r="X219" s="9" t="s">
        <v>43</v>
      </c>
      <c r="Y219" s="9"/>
      <c r="Z219" s="9"/>
      <c r="AA219" s="16"/>
    </row>
    <row r="220" spans="1:27" s="13" customFormat="1" ht="49.5" customHeight="1" x14ac:dyDescent="0.3">
      <c r="A220" s="26" t="s">
        <v>705</v>
      </c>
      <c r="B220" s="8" t="s">
        <v>673</v>
      </c>
      <c r="C220" s="8">
        <v>3</v>
      </c>
      <c r="D220" s="9" t="s">
        <v>97</v>
      </c>
      <c r="E220" s="9" t="s">
        <v>110</v>
      </c>
      <c r="F220" s="9" t="s">
        <v>138</v>
      </c>
      <c r="G220" s="8" t="s">
        <v>24</v>
      </c>
      <c r="H220" s="9"/>
      <c r="I220" s="11">
        <v>40000</v>
      </c>
      <c r="J220" s="11">
        <f t="shared" si="5"/>
        <v>6000</v>
      </c>
      <c r="K220" s="11">
        <f t="shared" si="6"/>
        <v>34000</v>
      </c>
      <c r="L220" s="11">
        <v>0</v>
      </c>
      <c r="M220" s="11">
        <v>0</v>
      </c>
      <c r="N220" s="11">
        <v>0</v>
      </c>
      <c r="O220" s="11">
        <v>0</v>
      </c>
      <c r="P220" s="21">
        <v>0</v>
      </c>
      <c r="Q220" s="11"/>
      <c r="R220" s="11"/>
      <c r="S220" s="8" t="s">
        <v>674</v>
      </c>
      <c r="T220" s="86">
        <v>2024</v>
      </c>
      <c r="U220" s="86">
        <v>2025</v>
      </c>
      <c r="V220" s="9" t="s">
        <v>185</v>
      </c>
      <c r="W220" s="9"/>
      <c r="X220" s="9"/>
      <c r="Y220" s="9"/>
      <c r="Z220" s="9"/>
      <c r="AA220" s="16"/>
    </row>
    <row r="221" spans="1:27" s="13" customFormat="1" ht="49.5" customHeight="1" x14ac:dyDescent="0.3">
      <c r="A221" s="26" t="s">
        <v>706</v>
      </c>
      <c r="B221" s="8" t="s">
        <v>386</v>
      </c>
      <c r="C221" s="8">
        <v>3</v>
      </c>
      <c r="D221" s="9" t="s">
        <v>97</v>
      </c>
      <c r="E221" s="9" t="s">
        <v>110</v>
      </c>
      <c r="F221" s="9" t="s">
        <v>138</v>
      </c>
      <c r="G221" s="8" t="s">
        <v>27</v>
      </c>
      <c r="H221" s="9"/>
      <c r="I221" s="11">
        <v>180000</v>
      </c>
      <c r="J221" s="11">
        <f t="shared" si="5"/>
        <v>27000</v>
      </c>
      <c r="K221" s="11">
        <f t="shared" si="6"/>
        <v>153000</v>
      </c>
      <c r="L221" s="11">
        <v>0</v>
      </c>
      <c r="M221" s="11">
        <v>0</v>
      </c>
      <c r="N221" s="11">
        <v>0</v>
      </c>
      <c r="O221" s="11">
        <v>0</v>
      </c>
      <c r="P221" s="21">
        <v>0</v>
      </c>
      <c r="Q221" s="11"/>
      <c r="R221" s="11"/>
      <c r="S221" s="8" t="s">
        <v>810</v>
      </c>
      <c r="T221" s="9">
        <v>2024</v>
      </c>
      <c r="U221" s="9">
        <v>2025</v>
      </c>
      <c r="V221" s="9" t="s">
        <v>225</v>
      </c>
      <c r="W221" s="9"/>
      <c r="X221" s="9" t="s">
        <v>43</v>
      </c>
      <c r="Y221" s="9"/>
      <c r="Z221" s="9"/>
      <c r="AA221" s="16"/>
    </row>
    <row r="222" spans="1:27" s="13" customFormat="1" ht="49.5" customHeight="1" x14ac:dyDescent="0.3">
      <c r="A222" s="26" t="s">
        <v>707</v>
      </c>
      <c r="B222" s="60" t="s">
        <v>388</v>
      </c>
      <c r="C222" s="8">
        <v>3</v>
      </c>
      <c r="D222" s="9" t="s">
        <v>97</v>
      </c>
      <c r="E222" s="9" t="s">
        <v>110</v>
      </c>
      <c r="F222" s="9" t="s">
        <v>138</v>
      </c>
      <c r="G222" s="8" t="s">
        <v>72</v>
      </c>
      <c r="H222" s="9"/>
      <c r="I222" s="11">
        <v>250000</v>
      </c>
      <c r="J222" s="11">
        <f t="shared" si="5"/>
        <v>37500</v>
      </c>
      <c r="K222" s="11">
        <f t="shared" si="6"/>
        <v>212500</v>
      </c>
      <c r="L222" s="11">
        <v>0</v>
      </c>
      <c r="M222" s="11">
        <v>0</v>
      </c>
      <c r="N222" s="21">
        <v>0</v>
      </c>
      <c r="O222" s="21">
        <v>0</v>
      </c>
      <c r="P222" s="21">
        <v>12000</v>
      </c>
      <c r="Q222" s="11"/>
      <c r="R222" s="11"/>
      <c r="S222" s="8" t="s">
        <v>811</v>
      </c>
      <c r="T222" s="9">
        <v>2022</v>
      </c>
      <c r="U222" s="9">
        <v>2024</v>
      </c>
      <c r="V222" s="9" t="s">
        <v>185</v>
      </c>
      <c r="W222" s="9" t="s">
        <v>156</v>
      </c>
      <c r="X222" s="9" t="s">
        <v>43</v>
      </c>
      <c r="Y222" s="9"/>
      <c r="Z222" s="9"/>
      <c r="AA222" s="16"/>
    </row>
    <row r="223" spans="1:27" s="13" customFormat="1" ht="49.5" customHeight="1" x14ac:dyDescent="0.3">
      <c r="A223" s="26" t="s">
        <v>708</v>
      </c>
      <c r="B223" s="8" t="s">
        <v>668</v>
      </c>
      <c r="C223" s="8">
        <v>3</v>
      </c>
      <c r="D223" s="9" t="s">
        <v>97</v>
      </c>
      <c r="E223" s="9" t="s">
        <v>110</v>
      </c>
      <c r="F223" s="9" t="s">
        <v>23</v>
      </c>
      <c r="G223" s="8" t="s">
        <v>59</v>
      </c>
      <c r="H223" s="9"/>
      <c r="I223" s="11">
        <v>60000</v>
      </c>
      <c r="J223" s="11">
        <f t="shared" si="5"/>
        <v>9000</v>
      </c>
      <c r="K223" s="11">
        <f t="shared" si="6"/>
        <v>51000</v>
      </c>
      <c r="L223" s="11">
        <v>0</v>
      </c>
      <c r="M223" s="11">
        <v>0</v>
      </c>
      <c r="N223" s="11">
        <v>0</v>
      </c>
      <c r="O223" s="11"/>
      <c r="P223" s="11"/>
      <c r="Q223" s="11"/>
      <c r="R223" s="11"/>
      <c r="S223" s="8" t="s">
        <v>812</v>
      </c>
      <c r="T223" s="86">
        <v>2025</v>
      </c>
      <c r="U223" s="86">
        <v>2026</v>
      </c>
      <c r="V223" s="9" t="s">
        <v>185</v>
      </c>
      <c r="W223" s="9" t="s">
        <v>93</v>
      </c>
      <c r="X223" s="9" t="s">
        <v>43</v>
      </c>
      <c r="Y223" s="9"/>
      <c r="Z223" s="9"/>
      <c r="AA223" s="16"/>
    </row>
    <row r="224" spans="1:27" s="13" customFormat="1" ht="49.5" customHeight="1" x14ac:dyDescent="0.3">
      <c r="A224" s="26" t="s">
        <v>709</v>
      </c>
      <c r="B224" s="60" t="s">
        <v>758</v>
      </c>
      <c r="C224" s="8">
        <v>1</v>
      </c>
      <c r="D224" s="9" t="s">
        <v>97</v>
      </c>
      <c r="E224" s="9" t="s">
        <v>110</v>
      </c>
      <c r="F224" s="9" t="s">
        <v>23</v>
      </c>
      <c r="G224" s="8" t="s">
        <v>24</v>
      </c>
      <c r="H224" s="9"/>
      <c r="I224" s="11">
        <v>400000</v>
      </c>
      <c r="J224" s="11">
        <f t="shared" si="5"/>
        <v>60000</v>
      </c>
      <c r="K224" s="11">
        <f t="shared" si="6"/>
        <v>340000</v>
      </c>
      <c r="L224" s="11">
        <v>0</v>
      </c>
      <c r="M224" s="11">
        <v>0</v>
      </c>
      <c r="N224" s="21">
        <v>0</v>
      </c>
      <c r="O224" s="21"/>
      <c r="P224" s="11"/>
      <c r="Q224" s="11"/>
      <c r="R224" s="11"/>
      <c r="S224" s="8" t="s">
        <v>759</v>
      </c>
      <c r="T224" s="9">
        <v>2023</v>
      </c>
      <c r="U224" s="9">
        <v>2024</v>
      </c>
      <c r="V224" s="9" t="s">
        <v>185</v>
      </c>
      <c r="W224" s="9" t="s">
        <v>164</v>
      </c>
      <c r="X224" s="9" t="s">
        <v>44</v>
      </c>
      <c r="Y224" s="9"/>
      <c r="Z224" s="9"/>
      <c r="AA224" s="16"/>
    </row>
    <row r="225" spans="1:27" s="13" customFormat="1" ht="67.05" customHeight="1" x14ac:dyDescent="0.3">
      <c r="A225" s="26" t="s">
        <v>710</v>
      </c>
      <c r="B225" s="60" t="s">
        <v>387</v>
      </c>
      <c r="C225" s="8">
        <v>1</v>
      </c>
      <c r="D225" s="9" t="s">
        <v>97</v>
      </c>
      <c r="E225" s="9" t="s">
        <v>110</v>
      </c>
      <c r="F225" s="9" t="s">
        <v>138</v>
      </c>
      <c r="G225" s="8" t="s">
        <v>49</v>
      </c>
      <c r="H225" s="9"/>
      <c r="I225" s="11">
        <v>200000</v>
      </c>
      <c r="J225" s="11">
        <v>200000</v>
      </c>
      <c r="K225" s="11">
        <v>0</v>
      </c>
      <c r="L225" s="11">
        <v>0</v>
      </c>
      <c r="M225" s="11">
        <v>0</v>
      </c>
      <c r="N225" s="21">
        <v>0</v>
      </c>
      <c r="O225" s="21"/>
      <c r="P225" s="21"/>
      <c r="Q225" s="11"/>
      <c r="R225" s="11"/>
      <c r="S225" s="8" t="s">
        <v>922</v>
      </c>
      <c r="T225" s="9">
        <v>2022</v>
      </c>
      <c r="U225" s="9">
        <v>2028</v>
      </c>
      <c r="V225" s="9" t="s">
        <v>185</v>
      </c>
      <c r="W225" s="9" t="s">
        <v>232</v>
      </c>
      <c r="X225" s="9" t="s">
        <v>78</v>
      </c>
      <c r="Y225" s="9"/>
      <c r="Z225" s="9"/>
      <c r="AA225" s="16"/>
    </row>
    <row r="226" spans="1:27" s="14" customFormat="1" ht="65.55" customHeight="1" x14ac:dyDescent="0.3">
      <c r="A226" s="26" t="s">
        <v>711</v>
      </c>
      <c r="B226" s="8" t="s">
        <v>47</v>
      </c>
      <c r="C226" s="8">
        <v>1</v>
      </c>
      <c r="D226" s="9" t="s">
        <v>97</v>
      </c>
      <c r="E226" s="9" t="s">
        <v>110</v>
      </c>
      <c r="F226" s="9" t="s">
        <v>45</v>
      </c>
      <c r="G226" s="8" t="s">
        <v>49</v>
      </c>
      <c r="H226" s="9"/>
      <c r="I226" s="11">
        <v>800000</v>
      </c>
      <c r="J226" s="11">
        <v>150000</v>
      </c>
      <c r="K226" s="11">
        <v>650000</v>
      </c>
      <c r="L226" s="11">
        <v>0</v>
      </c>
      <c r="M226" s="11">
        <v>0</v>
      </c>
      <c r="N226" s="11">
        <v>0</v>
      </c>
      <c r="O226" s="11">
        <v>0</v>
      </c>
      <c r="P226" s="11"/>
      <c r="Q226" s="11"/>
      <c r="R226" s="11"/>
      <c r="S226" s="8" t="s">
        <v>621</v>
      </c>
      <c r="T226" s="86">
        <v>2024</v>
      </c>
      <c r="U226" s="86">
        <v>2026</v>
      </c>
      <c r="V226" s="9" t="s">
        <v>185</v>
      </c>
      <c r="W226" s="9"/>
      <c r="X226" s="9" t="s">
        <v>43</v>
      </c>
      <c r="Y226" s="9"/>
      <c r="Z226" s="9"/>
      <c r="AA226" s="8"/>
    </row>
    <row r="227" spans="1:27" s="14" customFormat="1" ht="65.55" customHeight="1" x14ac:dyDescent="0.3">
      <c r="A227" s="26" t="s">
        <v>712</v>
      </c>
      <c r="B227" s="8" t="s">
        <v>647</v>
      </c>
      <c r="C227" s="8">
        <v>1</v>
      </c>
      <c r="D227" s="9" t="s">
        <v>97</v>
      </c>
      <c r="E227" s="9" t="s">
        <v>110</v>
      </c>
      <c r="F227" s="9" t="s">
        <v>29</v>
      </c>
      <c r="G227" s="8" t="s">
        <v>939</v>
      </c>
      <c r="H227" s="9"/>
      <c r="I227" s="11">
        <v>300000</v>
      </c>
      <c r="J227" s="11">
        <v>0</v>
      </c>
      <c r="K227" s="11">
        <v>0</v>
      </c>
      <c r="L227" s="11">
        <v>0</v>
      </c>
      <c r="M227" s="11">
        <v>300000</v>
      </c>
      <c r="N227" s="11">
        <v>300000</v>
      </c>
      <c r="O227" s="11">
        <v>0</v>
      </c>
      <c r="P227" s="11">
        <v>300000</v>
      </c>
      <c r="Q227" s="11"/>
      <c r="R227" s="11"/>
      <c r="S227" s="8" t="s">
        <v>648</v>
      </c>
      <c r="T227" s="86">
        <v>2023</v>
      </c>
      <c r="U227" s="86">
        <v>2023</v>
      </c>
      <c r="V227" s="9" t="s">
        <v>201</v>
      </c>
      <c r="W227" s="9" t="s">
        <v>156</v>
      </c>
      <c r="X227" s="9" t="s">
        <v>78</v>
      </c>
      <c r="Y227" s="9"/>
      <c r="Z227" s="9"/>
      <c r="AA227" s="8"/>
    </row>
    <row r="228" spans="1:27" s="14" customFormat="1" ht="65.55" customHeight="1" x14ac:dyDescent="0.3">
      <c r="A228" s="26" t="s">
        <v>713</v>
      </c>
      <c r="B228" s="8" t="s">
        <v>649</v>
      </c>
      <c r="C228" s="8">
        <v>1</v>
      </c>
      <c r="D228" s="9" t="s">
        <v>97</v>
      </c>
      <c r="E228" s="9" t="s">
        <v>110</v>
      </c>
      <c r="F228" s="9" t="s">
        <v>29</v>
      </c>
      <c r="G228" s="8" t="s">
        <v>66</v>
      </c>
      <c r="H228" s="9"/>
      <c r="I228" s="11">
        <v>300000</v>
      </c>
      <c r="J228" s="11">
        <v>0</v>
      </c>
      <c r="K228" s="11">
        <v>0</v>
      </c>
      <c r="L228" s="11">
        <v>0</v>
      </c>
      <c r="M228" s="11">
        <v>300000</v>
      </c>
      <c r="N228" s="21">
        <v>300000</v>
      </c>
      <c r="O228" s="21">
        <v>0</v>
      </c>
      <c r="P228" s="11">
        <v>30000</v>
      </c>
      <c r="Q228" s="11"/>
      <c r="R228" s="11"/>
      <c r="S228" s="8" t="s">
        <v>650</v>
      </c>
      <c r="T228" s="86">
        <v>2023</v>
      </c>
      <c r="U228" s="86">
        <v>2023</v>
      </c>
      <c r="V228" s="9" t="s">
        <v>201</v>
      </c>
      <c r="W228" s="9" t="s">
        <v>156</v>
      </c>
      <c r="X228" s="9" t="s">
        <v>78</v>
      </c>
      <c r="Y228" s="9"/>
      <c r="Z228" s="9"/>
      <c r="AA228" s="8"/>
    </row>
    <row r="229" spans="1:27" s="14" customFormat="1" ht="65.55" customHeight="1" x14ac:dyDescent="0.3">
      <c r="A229" s="26" t="s">
        <v>714</v>
      </c>
      <c r="B229" s="8" t="s">
        <v>651</v>
      </c>
      <c r="C229" s="8">
        <v>2</v>
      </c>
      <c r="D229" s="9" t="s">
        <v>97</v>
      </c>
      <c r="E229" s="9" t="s">
        <v>110</v>
      </c>
      <c r="F229" s="9" t="s">
        <v>29</v>
      </c>
      <c r="G229" s="8" t="s">
        <v>59</v>
      </c>
      <c r="H229" s="9"/>
      <c r="I229" s="11">
        <v>250000</v>
      </c>
      <c r="J229" s="11">
        <v>0</v>
      </c>
      <c r="K229" s="11">
        <v>0</v>
      </c>
      <c r="L229" s="11">
        <v>0</v>
      </c>
      <c r="M229" s="11">
        <v>250000</v>
      </c>
      <c r="N229" s="11">
        <v>0</v>
      </c>
      <c r="O229" s="11">
        <v>0</v>
      </c>
      <c r="P229" s="11">
        <v>0</v>
      </c>
      <c r="Q229" s="11"/>
      <c r="R229" s="11"/>
      <c r="S229" s="8" t="s">
        <v>652</v>
      </c>
      <c r="T229" s="86">
        <v>2024</v>
      </c>
      <c r="U229" s="86">
        <v>2024</v>
      </c>
      <c r="V229" s="9" t="s">
        <v>201</v>
      </c>
      <c r="W229" s="9" t="s">
        <v>156</v>
      </c>
      <c r="X229" s="9" t="s">
        <v>43</v>
      </c>
      <c r="Y229" s="9"/>
      <c r="Z229" s="9"/>
      <c r="AA229" s="8"/>
    </row>
    <row r="230" spans="1:27" s="14" customFormat="1" ht="65.55" customHeight="1" x14ac:dyDescent="0.3">
      <c r="A230" s="26" t="s">
        <v>715</v>
      </c>
      <c r="B230" s="8" t="s">
        <v>653</v>
      </c>
      <c r="C230" s="8">
        <v>2</v>
      </c>
      <c r="D230" s="9" t="s">
        <v>97</v>
      </c>
      <c r="E230" s="9" t="s">
        <v>110</v>
      </c>
      <c r="F230" s="9" t="s">
        <v>29</v>
      </c>
      <c r="G230" s="8" t="s">
        <v>71</v>
      </c>
      <c r="H230" s="9"/>
      <c r="I230" s="11">
        <v>350000</v>
      </c>
      <c r="J230" s="11">
        <v>0</v>
      </c>
      <c r="K230" s="11">
        <v>0</v>
      </c>
      <c r="L230" s="11">
        <v>0</v>
      </c>
      <c r="M230" s="11">
        <v>350000</v>
      </c>
      <c r="N230" s="11">
        <v>0</v>
      </c>
      <c r="O230" s="11">
        <v>0</v>
      </c>
      <c r="P230" s="11">
        <v>0</v>
      </c>
      <c r="Q230" s="11"/>
      <c r="R230" s="11"/>
      <c r="S230" s="8" t="s">
        <v>654</v>
      </c>
      <c r="T230" s="86">
        <v>2024</v>
      </c>
      <c r="U230" s="86">
        <v>2024</v>
      </c>
      <c r="V230" s="9" t="s">
        <v>201</v>
      </c>
      <c r="W230" s="9" t="s">
        <v>156</v>
      </c>
      <c r="X230" s="9" t="s">
        <v>43</v>
      </c>
      <c r="Y230" s="9"/>
      <c r="Z230" s="9"/>
      <c r="AA230" s="8"/>
    </row>
    <row r="231" spans="1:27" s="14" customFormat="1" ht="65.55" customHeight="1" x14ac:dyDescent="0.3">
      <c r="A231" s="26" t="s">
        <v>716</v>
      </c>
      <c r="B231" s="8" t="s">
        <v>655</v>
      </c>
      <c r="C231" s="8">
        <v>2</v>
      </c>
      <c r="D231" s="9" t="s">
        <v>97</v>
      </c>
      <c r="E231" s="9" t="s">
        <v>110</v>
      </c>
      <c r="F231" s="9" t="s">
        <v>29</v>
      </c>
      <c r="G231" s="8" t="s">
        <v>24</v>
      </c>
      <c r="H231" s="9"/>
      <c r="I231" s="11">
        <v>400000</v>
      </c>
      <c r="J231" s="11">
        <v>0</v>
      </c>
      <c r="K231" s="11">
        <v>0</v>
      </c>
      <c r="L231" s="11">
        <v>0</v>
      </c>
      <c r="M231" s="11">
        <v>400000</v>
      </c>
      <c r="N231" s="11">
        <v>0</v>
      </c>
      <c r="O231" s="11">
        <v>0</v>
      </c>
      <c r="P231" s="11"/>
      <c r="Q231" s="11"/>
      <c r="R231" s="11"/>
      <c r="S231" s="8" t="s">
        <v>923</v>
      </c>
      <c r="T231" s="9">
        <v>2024</v>
      </c>
      <c r="U231" s="9">
        <v>2024</v>
      </c>
      <c r="V231" s="9" t="s">
        <v>201</v>
      </c>
      <c r="W231" s="9"/>
      <c r="X231" s="9" t="s">
        <v>43</v>
      </c>
      <c r="Y231" s="9"/>
      <c r="Z231" s="9"/>
      <c r="AA231" s="8"/>
    </row>
    <row r="232" spans="1:27" s="14" customFormat="1" ht="36.6" customHeight="1" x14ac:dyDescent="0.3">
      <c r="A232" s="26" t="s">
        <v>717</v>
      </c>
      <c r="B232" s="63" t="s">
        <v>762</v>
      </c>
      <c r="C232" s="20">
        <v>1</v>
      </c>
      <c r="D232" s="9" t="s">
        <v>97</v>
      </c>
      <c r="E232" s="9" t="s">
        <v>110</v>
      </c>
      <c r="F232" s="9" t="s">
        <v>29</v>
      </c>
      <c r="G232" s="8" t="s">
        <v>69</v>
      </c>
      <c r="H232" s="9"/>
      <c r="I232" s="11">
        <v>35000</v>
      </c>
      <c r="J232" s="11">
        <v>35000</v>
      </c>
      <c r="K232" s="11">
        <v>0</v>
      </c>
      <c r="L232" s="11">
        <v>0</v>
      </c>
      <c r="M232" s="11">
        <v>0</v>
      </c>
      <c r="N232" s="21">
        <v>35000</v>
      </c>
      <c r="O232" s="21">
        <v>16974</v>
      </c>
      <c r="P232" s="11"/>
      <c r="Q232" s="11"/>
      <c r="R232" s="11"/>
      <c r="S232" s="8" t="s">
        <v>765</v>
      </c>
      <c r="T232" s="9">
        <v>2022</v>
      </c>
      <c r="U232" s="9">
        <v>2022</v>
      </c>
      <c r="V232" s="9" t="s">
        <v>156</v>
      </c>
      <c r="W232" s="9"/>
      <c r="X232" s="9" t="s">
        <v>77</v>
      </c>
      <c r="Y232" s="9"/>
      <c r="Z232" s="9"/>
      <c r="AA232" s="8"/>
    </row>
    <row r="233" spans="1:27" s="14" customFormat="1" ht="36.6" customHeight="1" x14ac:dyDescent="0.3">
      <c r="A233" s="26" t="s">
        <v>718</v>
      </c>
      <c r="B233" s="63" t="s">
        <v>761</v>
      </c>
      <c r="C233" s="20">
        <v>1</v>
      </c>
      <c r="D233" s="9" t="s">
        <v>97</v>
      </c>
      <c r="E233" s="9" t="s">
        <v>110</v>
      </c>
      <c r="F233" s="9" t="s">
        <v>29</v>
      </c>
      <c r="G233" s="8" t="s">
        <v>65</v>
      </c>
      <c r="H233" s="9"/>
      <c r="I233" s="11">
        <v>35000</v>
      </c>
      <c r="J233" s="11">
        <v>35000</v>
      </c>
      <c r="K233" s="11">
        <v>0</v>
      </c>
      <c r="L233" s="11">
        <v>0</v>
      </c>
      <c r="M233" s="11">
        <v>0</v>
      </c>
      <c r="N233" s="21">
        <v>35000</v>
      </c>
      <c r="O233" s="21">
        <v>43068</v>
      </c>
      <c r="P233" s="11"/>
      <c r="Q233" s="11"/>
      <c r="R233" s="11"/>
      <c r="S233" s="8" t="s">
        <v>764</v>
      </c>
      <c r="T233" s="9">
        <v>2022</v>
      </c>
      <c r="U233" s="9">
        <v>2022</v>
      </c>
      <c r="V233" s="9" t="s">
        <v>156</v>
      </c>
      <c r="W233" s="9"/>
      <c r="X233" s="9" t="s">
        <v>77</v>
      </c>
      <c r="Y233" s="9"/>
      <c r="Z233" s="9"/>
      <c r="AA233" s="8"/>
    </row>
    <row r="234" spans="1:27" s="14" customFormat="1" ht="49.8" customHeight="1" x14ac:dyDescent="0.3">
      <c r="A234" s="25" t="s">
        <v>719</v>
      </c>
      <c r="B234" s="20" t="s">
        <v>760</v>
      </c>
      <c r="C234" s="20">
        <v>1</v>
      </c>
      <c r="D234" s="9" t="s">
        <v>97</v>
      </c>
      <c r="E234" s="9" t="s">
        <v>110</v>
      </c>
      <c r="F234" s="9" t="s">
        <v>29</v>
      </c>
      <c r="G234" s="8" t="s">
        <v>72</v>
      </c>
      <c r="H234" s="9"/>
      <c r="I234" s="11">
        <v>70000</v>
      </c>
      <c r="J234" s="11">
        <v>70000</v>
      </c>
      <c r="K234" s="11">
        <v>0</v>
      </c>
      <c r="L234" s="11">
        <v>0</v>
      </c>
      <c r="M234" s="11">
        <v>0</v>
      </c>
      <c r="N234" s="11">
        <v>0</v>
      </c>
      <c r="O234" s="11">
        <v>0</v>
      </c>
      <c r="P234" s="11">
        <v>0</v>
      </c>
      <c r="Q234" s="11">
        <v>70000</v>
      </c>
      <c r="R234" s="11"/>
      <c r="S234" s="8" t="s">
        <v>763</v>
      </c>
      <c r="T234" s="86">
        <v>2024</v>
      </c>
      <c r="U234" s="86">
        <v>2024</v>
      </c>
      <c r="V234" s="9" t="s">
        <v>156</v>
      </c>
      <c r="W234" s="9"/>
      <c r="X234" s="9" t="s">
        <v>44</v>
      </c>
      <c r="Y234" s="9"/>
      <c r="Z234" s="9"/>
      <c r="AA234" s="8"/>
    </row>
    <row r="235" spans="1:27" s="14" customFormat="1" ht="49.8" customHeight="1" x14ac:dyDescent="0.3">
      <c r="A235" s="25" t="s">
        <v>720</v>
      </c>
      <c r="B235" s="60" t="s">
        <v>768</v>
      </c>
      <c r="C235" s="20">
        <v>2</v>
      </c>
      <c r="D235" s="9" t="s">
        <v>97</v>
      </c>
      <c r="E235" s="9" t="s">
        <v>110</v>
      </c>
      <c r="F235" s="9" t="s">
        <v>29</v>
      </c>
      <c r="G235" s="8" t="s">
        <v>49</v>
      </c>
      <c r="H235" s="9"/>
      <c r="I235" s="11">
        <v>350000</v>
      </c>
      <c r="J235" s="11">
        <v>350000</v>
      </c>
      <c r="K235" s="11">
        <v>0</v>
      </c>
      <c r="L235" s="11">
        <v>0</v>
      </c>
      <c r="M235" s="11">
        <v>0</v>
      </c>
      <c r="N235" s="11">
        <v>0</v>
      </c>
      <c r="O235" s="11">
        <v>0</v>
      </c>
      <c r="P235" s="109"/>
      <c r="Q235" s="109"/>
      <c r="R235" s="109"/>
      <c r="S235" s="8" t="s">
        <v>766</v>
      </c>
      <c r="T235" s="9">
        <v>2022</v>
      </c>
      <c r="U235" s="9">
        <v>2024</v>
      </c>
      <c r="V235" s="9" t="s">
        <v>156</v>
      </c>
      <c r="W235" s="9"/>
      <c r="X235" s="9" t="s">
        <v>43</v>
      </c>
      <c r="Y235" s="9"/>
      <c r="Z235" s="9"/>
      <c r="AA235" s="8"/>
    </row>
    <row r="236" spans="1:27" s="14" customFormat="1" ht="49.8" customHeight="1" x14ac:dyDescent="0.3">
      <c r="A236" s="50" t="s">
        <v>834</v>
      </c>
      <c r="B236" s="49" t="s">
        <v>835</v>
      </c>
      <c r="C236" s="51">
        <v>3</v>
      </c>
      <c r="D236" s="52" t="s">
        <v>97</v>
      </c>
      <c r="E236" s="52" t="s">
        <v>110</v>
      </c>
      <c r="F236" s="52" t="s">
        <v>138</v>
      </c>
      <c r="G236" s="53" t="s">
        <v>24</v>
      </c>
      <c r="H236" s="52"/>
      <c r="I236" s="54">
        <v>250000</v>
      </c>
      <c r="J236" s="54">
        <f>I236-K236</f>
        <v>62500</v>
      </c>
      <c r="K236" s="54">
        <f>I236*0.75</f>
        <v>187500</v>
      </c>
      <c r="L236" s="54">
        <v>0</v>
      </c>
      <c r="M236" s="54">
        <v>0</v>
      </c>
      <c r="N236" s="54">
        <v>0</v>
      </c>
      <c r="O236" s="54">
        <v>0</v>
      </c>
      <c r="P236" s="54"/>
      <c r="Q236" s="54"/>
      <c r="R236" s="54"/>
      <c r="S236" s="53" t="s">
        <v>836</v>
      </c>
      <c r="T236" s="111">
        <v>2024</v>
      </c>
      <c r="U236" s="52">
        <v>2024</v>
      </c>
      <c r="V236" s="52" t="s">
        <v>185</v>
      </c>
      <c r="W236" s="52" t="s">
        <v>224</v>
      </c>
      <c r="X236" s="52" t="s">
        <v>43</v>
      </c>
      <c r="Y236" s="52"/>
      <c r="Z236" s="52"/>
      <c r="AA236" s="53"/>
    </row>
    <row r="237" spans="1:27" s="14" customFormat="1" ht="70.5" customHeight="1" x14ac:dyDescent="0.3">
      <c r="A237" s="110" t="s">
        <v>857</v>
      </c>
      <c r="B237" s="78" t="s">
        <v>858</v>
      </c>
      <c r="C237" s="79">
        <v>3</v>
      </c>
      <c r="D237" s="80" t="s">
        <v>97</v>
      </c>
      <c r="E237" s="80" t="s">
        <v>110</v>
      </c>
      <c r="F237" s="80" t="s">
        <v>139</v>
      </c>
      <c r="G237" s="81" t="s">
        <v>49</v>
      </c>
      <c r="H237" s="80"/>
      <c r="I237" s="82">
        <v>2500000</v>
      </c>
      <c r="J237" s="82">
        <v>500000</v>
      </c>
      <c r="K237" s="82">
        <v>2000000</v>
      </c>
      <c r="L237" s="82">
        <v>0</v>
      </c>
      <c r="M237" s="82">
        <v>0</v>
      </c>
      <c r="N237" s="83">
        <v>0</v>
      </c>
      <c r="O237" s="83"/>
      <c r="P237" s="82"/>
      <c r="Q237" s="82"/>
      <c r="R237" s="82"/>
      <c r="S237" s="81" t="s">
        <v>924</v>
      </c>
      <c r="T237" s="80">
        <v>2022</v>
      </c>
      <c r="U237" s="80">
        <v>2025</v>
      </c>
      <c r="V237" s="80" t="s">
        <v>185</v>
      </c>
      <c r="W237" s="80"/>
      <c r="X237" s="80" t="s">
        <v>44</v>
      </c>
      <c r="Y237" s="80"/>
      <c r="Z237" s="81" t="s">
        <v>859</v>
      </c>
      <c r="AA237" s="81"/>
    </row>
    <row r="238" spans="1:27" s="14" customFormat="1" ht="70.5" customHeight="1" x14ac:dyDescent="0.3">
      <c r="A238" s="50" t="s">
        <v>860</v>
      </c>
      <c r="B238" s="20" t="s">
        <v>861</v>
      </c>
      <c r="C238" s="51">
        <v>3</v>
      </c>
      <c r="D238" s="52" t="s">
        <v>97</v>
      </c>
      <c r="E238" s="52" t="s">
        <v>110</v>
      </c>
      <c r="F238" s="52" t="s">
        <v>139</v>
      </c>
      <c r="G238" s="53" t="s">
        <v>24</v>
      </c>
      <c r="H238" s="52"/>
      <c r="I238" s="54">
        <v>220000</v>
      </c>
      <c r="J238" s="54">
        <v>44000</v>
      </c>
      <c r="K238" s="54">
        <v>176000</v>
      </c>
      <c r="L238" s="54">
        <v>0</v>
      </c>
      <c r="M238" s="54">
        <v>0</v>
      </c>
      <c r="N238" s="54">
        <v>0</v>
      </c>
      <c r="O238" s="54"/>
      <c r="P238" s="54"/>
      <c r="Q238" s="54"/>
      <c r="R238" s="54"/>
      <c r="S238" s="53" t="s">
        <v>925</v>
      </c>
      <c r="T238" s="52">
        <v>2023</v>
      </c>
      <c r="U238" s="52">
        <v>2025</v>
      </c>
      <c r="V238" s="52" t="s">
        <v>185</v>
      </c>
      <c r="W238" s="52" t="s">
        <v>55</v>
      </c>
      <c r="X238" s="52" t="s">
        <v>44</v>
      </c>
      <c r="Y238" s="52"/>
      <c r="Z238" s="53" t="s">
        <v>859</v>
      </c>
      <c r="AA238" s="53"/>
    </row>
    <row r="239" spans="1:27" s="14" customFormat="1" ht="130.94999999999999" customHeight="1" x14ac:dyDescent="0.3">
      <c r="A239" s="110" t="s">
        <v>863</v>
      </c>
      <c r="B239" s="78" t="s">
        <v>862</v>
      </c>
      <c r="C239" s="79">
        <v>3</v>
      </c>
      <c r="D239" s="80" t="s">
        <v>97</v>
      </c>
      <c r="E239" s="80" t="s">
        <v>110</v>
      </c>
      <c r="F239" s="80" t="s">
        <v>139</v>
      </c>
      <c r="G239" s="81" t="s">
        <v>24</v>
      </c>
      <c r="H239" s="80"/>
      <c r="I239" s="82">
        <v>170000</v>
      </c>
      <c r="J239" s="82">
        <v>34000</v>
      </c>
      <c r="K239" s="82">
        <v>136000</v>
      </c>
      <c r="L239" s="82">
        <v>0</v>
      </c>
      <c r="M239" s="82">
        <v>0</v>
      </c>
      <c r="N239" s="82">
        <v>0</v>
      </c>
      <c r="O239" s="82"/>
      <c r="P239" s="82"/>
      <c r="Q239" s="82"/>
      <c r="R239" s="82"/>
      <c r="S239" s="81" t="s">
        <v>926</v>
      </c>
      <c r="T239" s="80">
        <v>2023</v>
      </c>
      <c r="U239" s="80">
        <v>2025</v>
      </c>
      <c r="V239" s="80" t="s">
        <v>185</v>
      </c>
      <c r="W239" s="80"/>
      <c r="X239" s="80" t="s">
        <v>44</v>
      </c>
      <c r="Y239" s="80"/>
      <c r="Z239" s="81" t="s">
        <v>859</v>
      </c>
      <c r="AA239" s="81"/>
    </row>
    <row r="240" spans="1:27" s="76" customFormat="1" ht="70.5" customHeight="1" x14ac:dyDescent="0.3">
      <c r="A240" s="26" t="s">
        <v>957</v>
      </c>
      <c r="B240" s="60" t="s">
        <v>954</v>
      </c>
      <c r="C240" s="51">
        <v>3</v>
      </c>
      <c r="D240" s="74" t="s">
        <v>97</v>
      </c>
      <c r="E240" s="74" t="s">
        <v>110</v>
      </c>
      <c r="F240" s="74" t="s">
        <v>139</v>
      </c>
      <c r="G240" s="51" t="s">
        <v>68</v>
      </c>
      <c r="H240" s="74"/>
      <c r="I240" s="75">
        <v>665500</v>
      </c>
      <c r="J240" s="75">
        <v>115500</v>
      </c>
      <c r="K240" s="75">
        <v>550000</v>
      </c>
      <c r="L240" s="75">
        <v>0</v>
      </c>
      <c r="M240" s="75">
        <v>0</v>
      </c>
      <c r="N240" s="75">
        <v>0</v>
      </c>
      <c r="O240" s="75">
        <v>0</v>
      </c>
      <c r="P240" s="75">
        <v>0</v>
      </c>
      <c r="Q240" s="109">
        <v>0</v>
      </c>
      <c r="R240" s="109">
        <v>665500</v>
      </c>
      <c r="S240" s="8" t="s">
        <v>956</v>
      </c>
      <c r="T240" s="74">
        <v>2023</v>
      </c>
      <c r="U240" s="74">
        <v>2025</v>
      </c>
      <c r="V240" s="74" t="s">
        <v>185</v>
      </c>
      <c r="W240" s="74" t="s">
        <v>156</v>
      </c>
      <c r="X240" s="74" t="s">
        <v>44</v>
      </c>
      <c r="Y240" s="74"/>
      <c r="Z240" s="51" t="s">
        <v>955</v>
      </c>
      <c r="AA240" s="51"/>
    </row>
    <row r="241" spans="1:27" s="76" customFormat="1" ht="94.2" customHeight="1" x14ac:dyDescent="0.3">
      <c r="A241" s="73" t="s">
        <v>1001</v>
      </c>
      <c r="B241" s="73" t="s">
        <v>1002</v>
      </c>
      <c r="C241" s="51">
        <v>3</v>
      </c>
      <c r="D241" s="74" t="s">
        <v>97</v>
      </c>
      <c r="E241" s="74" t="s">
        <v>110</v>
      </c>
      <c r="F241" s="74" t="s">
        <v>137</v>
      </c>
      <c r="G241" s="51" t="s">
        <v>49</v>
      </c>
      <c r="H241" s="74"/>
      <c r="I241" s="75">
        <v>108356</v>
      </c>
      <c r="J241" s="75">
        <v>21671</v>
      </c>
      <c r="K241" s="75">
        <v>86658</v>
      </c>
      <c r="L241" s="75">
        <v>0</v>
      </c>
      <c r="M241" s="75">
        <v>0</v>
      </c>
      <c r="N241" s="75"/>
      <c r="O241" s="75"/>
      <c r="P241" s="90">
        <v>10000</v>
      </c>
      <c r="Q241" s="90">
        <v>65000</v>
      </c>
      <c r="R241" s="90">
        <v>33356</v>
      </c>
      <c r="S241" s="89" t="s">
        <v>1003</v>
      </c>
      <c r="T241" s="74">
        <v>2023</v>
      </c>
      <c r="U241" s="74">
        <v>2025</v>
      </c>
      <c r="V241" s="51" t="s">
        <v>185</v>
      </c>
      <c r="W241" s="74" t="s">
        <v>201</v>
      </c>
      <c r="X241" s="74" t="s">
        <v>44</v>
      </c>
      <c r="Y241" s="74"/>
      <c r="Z241" s="51"/>
      <c r="AA241" s="51"/>
    </row>
    <row r="242" spans="1:27" s="76" customFormat="1" ht="141" customHeight="1" x14ac:dyDescent="0.3">
      <c r="A242" s="73" t="s">
        <v>1046</v>
      </c>
      <c r="B242" s="73" t="s">
        <v>1047</v>
      </c>
      <c r="C242" s="51">
        <v>3</v>
      </c>
      <c r="D242" s="74" t="s">
        <v>98</v>
      </c>
      <c r="E242" s="74" t="s">
        <v>110</v>
      </c>
      <c r="F242" s="74" t="s">
        <v>138</v>
      </c>
      <c r="G242" s="51" t="s">
        <v>49</v>
      </c>
      <c r="H242" s="74"/>
      <c r="I242" s="75">
        <v>191495.76</v>
      </c>
      <c r="J242" s="75">
        <v>9574.7900000000009</v>
      </c>
      <c r="K242" s="75">
        <v>181920.97</v>
      </c>
      <c r="L242" s="75">
        <v>0</v>
      </c>
      <c r="M242" s="75">
        <v>0</v>
      </c>
      <c r="N242" s="75"/>
      <c r="O242" s="75"/>
      <c r="P242" s="90"/>
      <c r="Q242" s="90"/>
      <c r="R242" s="90"/>
      <c r="S242" s="89" t="s">
        <v>1048</v>
      </c>
      <c r="T242" s="74">
        <v>2023</v>
      </c>
      <c r="U242" s="74">
        <v>2026</v>
      </c>
      <c r="V242" s="51" t="s">
        <v>185</v>
      </c>
      <c r="W242" s="74"/>
      <c r="X242" s="74" t="s">
        <v>44</v>
      </c>
      <c r="Y242" s="74"/>
      <c r="Z242" s="51"/>
      <c r="AA242" s="51"/>
    </row>
    <row r="243" spans="1:27" s="76" customFormat="1" ht="54" customHeight="1" x14ac:dyDescent="0.3">
      <c r="A243" s="73" t="s">
        <v>1058</v>
      </c>
      <c r="B243" s="73" t="s">
        <v>1057</v>
      </c>
      <c r="C243" s="51">
        <v>1</v>
      </c>
      <c r="D243" s="74" t="s">
        <v>98</v>
      </c>
      <c r="E243" s="74" t="s">
        <v>110</v>
      </c>
      <c r="F243" s="74" t="s">
        <v>29</v>
      </c>
      <c r="G243" s="51" t="s">
        <v>73</v>
      </c>
      <c r="H243" s="74"/>
      <c r="I243" s="75">
        <v>80000</v>
      </c>
      <c r="J243" s="75">
        <v>80000</v>
      </c>
      <c r="K243" s="75">
        <v>0</v>
      </c>
      <c r="L243" s="75">
        <v>0</v>
      </c>
      <c r="M243" s="75">
        <v>0</v>
      </c>
      <c r="N243" s="75"/>
      <c r="O243" s="75"/>
      <c r="P243" s="90"/>
      <c r="Q243" s="90">
        <v>80000</v>
      </c>
      <c r="R243" s="90"/>
      <c r="S243" s="8" t="s">
        <v>1059</v>
      </c>
      <c r="T243" s="74">
        <v>2024</v>
      </c>
      <c r="U243" s="74">
        <v>2025</v>
      </c>
      <c r="V243" s="51" t="s">
        <v>156</v>
      </c>
      <c r="W243" s="74"/>
      <c r="X243" s="74" t="s">
        <v>43</v>
      </c>
      <c r="Y243" s="74"/>
      <c r="Z243" s="51"/>
      <c r="AA243" s="51"/>
    </row>
    <row r="244" spans="1:27" s="9" customFormat="1" ht="49.8" customHeight="1" x14ac:dyDescent="0.3">
      <c r="A244" s="25"/>
      <c r="B244" s="19"/>
      <c r="C244" s="20"/>
      <c r="G244" s="8"/>
      <c r="I244" s="11"/>
      <c r="N244" s="11"/>
      <c r="O244" s="11"/>
      <c r="P244" s="11"/>
      <c r="Q244" s="11"/>
      <c r="R244" s="11"/>
      <c r="S244" s="8"/>
      <c r="AA244" s="8"/>
    </row>
    <row r="245" spans="1:27" s="13" customFormat="1" ht="53.1" customHeight="1" x14ac:dyDescent="0.3">
      <c r="A245" s="55"/>
      <c r="B245" s="56" t="s">
        <v>295</v>
      </c>
      <c r="C245" s="56"/>
      <c r="D245" s="55" t="s">
        <v>97</v>
      </c>
      <c r="E245" s="55" t="s">
        <v>111</v>
      </c>
      <c r="F245" s="55"/>
      <c r="G245" s="57"/>
      <c r="H245" s="55"/>
      <c r="I245" s="58"/>
      <c r="J245" s="58"/>
      <c r="K245" s="58"/>
      <c r="L245" s="58"/>
      <c r="M245" s="58"/>
      <c r="N245" s="58"/>
      <c r="O245" s="58"/>
      <c r="P245" s="58"/>
      <c r="Q245" s="58"/>
      <c r="R245" s="58"/>
      <c r="S245" s="57"/>
      <c r="T245" s="55"/>
      <c r="U245" s="55"/>
      <c r="V245" s="55"/>
      <c r="W245" s="57"/>
      <c r="X245" s="55"/>
      <c r="Y245" s="55"/>
      <c r="Z245" s="55"/>
      <c r="AA245" s="57"/>
    </row>
    <row r="246" spans="1:27" s="13" customFormat="1" ht="54.6" customHeight="1" x14ac:dyDescent="0.3">
      <c r="A246" s="26" t="s">
        <v>553</v>
      </c>
      <c r="B246" s="60" t="s">
        <v>656</v>
      </c>
      <c r="C246" s="8">
        <v>1</v>
      </c>
      <c r="D246" s="9" t="s">
        <v>97</v>
      </c>
      <c r="E246" s="9" t="s">
        <v>111</v>
      </c>
      <c r="F246" s="9" t="s">
        <v>50</v>
      </c>
      <c r="G246" s="8" t="s">
        <v>49</v>
      </c>
      <c r="H246" s="9"/>
      <c r="I246" s="11">
        <v>300000</v>
      </c>
      <c r="J246" s="11">
        <v>300000</v>
      </c>
      <c r="K246" s="11">
        <v>0</v>
      </c>
      <c r="L246" s="11">
        <v>0</v>
      </c>
      <c r="M246" s="11">
        <v>0</v>
      </c>
      <c r="N246" s="21">
        <v>70000</v>
      </c>
      <c r="O246" s="21"/>
      <c r="P246" s="21">
        <v>150000</v>
      </c>
      <c r="Q246" s="11"/>
      <c r="R246" s="11"/>
      <c r="S246" s="8" t="s">
        <v>997</v>
      </c>
      <c r="T246" s="9">
        <v>2022</v>
      </c>
      <c r="U246" s="9">
        <v>2024</v>
      </c>
      <c r="V246" s="9" t="s">
        <v>185</v>
      </c>
      <c r="W246" s="9"/>
      <c r="X246" s="9" t="s">
        <v>78</v>
      </c>
      <c r="Y246" s="9"/>
      <c r="Z246" s="9"/>
      <c r="AA246" s="8"/>
    </row>
    <row r="247" spans="1:27" s="13" customFormat="1" ht="54.6" customHeight="1" x14ac:dyDescent="0.3">
      <c r="A247" s="26" t="s">
        <v>554</v>
      </c>
      <c r="B247" s="20" t="s">
        <v>399</v>
      </c>
      <c r="C247" s="20">
        <v>3</v>
      </c>
      <c r="D247" s="9" t="s">
        <v>97</v>
      </c>
      <c r="E247" s="9" t="s">
        <v>111</v>
      </c>
      <c r="F247" s="9" t="s">
        <v>140</v>
      </c>
      <c r="G247" s="8" t="s">
        <v>76</v>
      </c>
      <c r="H247" s="9"/>
      <c r="I247" s="11">
        <v>60000</v>
      </c>
      <c r="J247" s="11">
        <f>I247-K247</f>
        <v>12000</v>
      </c>
      <c r="K247" s="11">
        <f>I247*0.8</f>
        <v>48000</v>
      </c>
      <c r="L247" s="11">
        <v>0</v>
      </c>
      <c r="M247" s="11">
        <v>0</v>
      </c>
      <c r="N247" s="21">
        <v>0</v>
      </c>
      <c r="O247" s="21"/>
      <c r="P247" s="21"/>
      <c r="Q247" s="11"/>
      <c r="R247" s="11"/>
      <c r="S247" s="28" t="s">
        <v>786</v>
      </c>
      <c r="T247" s="86">
        <v>2024</v>
      </c>
      <c r="U247" s="86">
        <v>2025</v>
      </c>
      <c r="V247" s="9" t="s">
        <v>185</v>
      </c>
      <c r="W247" s="9" t="s">
        <v>229</v>
      </c>
      <c r="X247" s="9" t="s">
        <v>43</v>
      </c>
      <c r="Y247" s="9"/>
      <c r="Z247" s="9" t="s">
        <v>400</v>
      </c>
      <c r="AA247" s="8"/>
    </row>
    <row r="248" spans="1:27" s="13" customFormat="1" ht="44.55" customHeight="1" x14ac:dyDescent="0.3">
      <c r="A248" s="26" t="s">
        <v>555</v>
      </c>
      <c r="B248" s="68" t="s">
        <v>591</v>
      </c>
      <c r="C248" s="28">
        <v>1</v>
      </c>
      <c r="D248" s="9" t="s">
        <v>97</v>
      </c>
      <c r="E248" s="9" t="s">
        <v>111</v>
      </c>
      <c r="F248" s="9" t="s">
        <v>46</v>
      </c>
      <c r="G248" s="8" t="s">
        <v>49</v>
      </c>
      <c r="H248" s="9"/>
      <c r="I248" s="11">
        <v>5000</v>
      </c>
      <c r="J248" s="11">
        <f>I248</f>
        <v>5000</v>
      </c>
      <c r="K248" s="11">
        <v>0</v>
      </c>
      <c r="L248" s="11">
        <v>0</v>
      </c>
      <c r="M248" s="11">
        <v>0</v>
      </c>
      <c r="N248" s="21">
        <v>5000</v>
      </c>
      <c r="O248" s="21"/>
      <c r="P248" s="21"/>
      <c r="Q248" s="11"/>
      <c r="R248" s="11"/>
      <c r="S248" s="28" t="s">
        <v>927</v>
      </c>
      <c r="T248" s="65">
        <v>2020</v>
      </c>
      <c r="U248" s="65">
        <v>2024</v>
      </c>
      <c r="V248" s="9" t="s">
        <v>185</v>
      </c>
      <c r="W248" s="9" t="s">
        <v>156</v>
      </c>
      <c r="X248" s="15" t="s">
        <v>78</v>
      </c>
      <c r="Y248" s="15"/>
      <c r="Z248" s="9"/>
      <c r="AA248" s="8"/>
    </row>
    <row r="249" spans="1:27" s="13" customFormat="1" ht="44.55" customHeight="1" x14ac:dyDescent="0.3">
      <c r="A249" s="26" t="s">
        <v>556</v>
      </c>
      <c r="B249" s="20" t="s">
        <v>372</v>
      </c>
      <c r="C249" s="8">
        <v>3</v>
      </c>
      <c r="D249" s="9" t="s">
        <v>97</v>
      </c>
      <c r="E249" s="9" t="s">
        <v>111</v>
      </c>
      <c r="F249" s="9" t="s">
        <v>46</v>
      </c>
      <c r="G249" s="8" t="s">
        <v>49</v>
      </c>
      <c r="H249" s="9"/>
      <c r="I249" s="11">
        <v>50000</v>
      </c>
      <c r="J249" s="11">
        <f>I249-K249</f>
        <v>7500</v>
      </c>
      <c r="K249" s="11">
        <f>I249*0.85</f>
        <v>42500</v>
      </c>
      <c r="L249" s="11">
        <v>0</v>
      </c>
      <c r="M249" s="11">
        <v>0</v>
      </c>
      <c r="N249" s="21">
        <v>0</v>
      </c>
      <c r="O249" s="21">
        <v>0</v>
      </c>
      <c r="P249" s="11">
        <v>0</v>
      </c>
      <c r="Q249" s="11"/>
      <c r="R249" s="11"/>
      <c r="S249" s="8" t="s">
        <v>373</v>
      </c>
      <c r="T249" s="91">
        <v>2024</v>
      </c>
      <c r="U249" s="91">
        <v>2026</v>
      </c>
      <c r="V249" s="9" t="s">
        <v>185</v>
      </c>
      <c r="W249" s="9"/>
      <c r="X249" s="15" t="s">
        <v>43</v>
      </c>
      <c r="Y249" s="15"/>
      <c r="Z249" s="9"/>
      <c r="AA249" s="8"/>
    </row>
    <row r="250" spans="1:27" s="13" customFormat="1" ht="44.55" customHeight="1" x14ac:dyDescent="0.3">
      <c r="A250" s="26" t="s">
        <v>788</v>
      </c>
      <c r="B250" s="20" t="s">
        <v>787</v>
      </c>
      <c r="C250" s="8">
        <v>1</v>
      </c>
      <c r="D250" s="9" t="s">
        <v>97</v>
      </c>
      <c r="E250" s="9" t="s">
        <v>111</v>
      </c>
      <c r="F250" s="9" t="s">
        <v>46</v>
      </c>
      <c r="G250" s="8" t="s">
        <v>24</v>
      </c>
      <c r="H250" s="9"/>
      <c r="I250" s="11">
        <v>300000</v>
      </c>
      <c r="J250" s="11">
        <v>300000</v>
      </c>
      <c r="K250" s="11">
        <v>0</v>
      </c>
      <c r="L250" s="11">
        <v>0</v>
      </c>
      <c r="M250" s="11">
        <v>0</v>
      </c>
      <c r="N250" s="11">
        <v>0</v>
      </c>
      <c r="O250" s="11">
        <v>0</v>
      </c>
      <c r="P250" s="11">
        <v>0</v>
      </c>
      <c r="Q250" s="11"/>
      <c r="R250" s="11"/>
      <c r="S250" s="8" t="s">
        <v>928</v>
      </c>
      <c r="T250" s="91">
        <v>2024</v>
      </c>
      <c r="U250" s="65">
        <v>2024</v>
      </c>
      <c r="V250" s="9" t="s">
        <v>185</v>
      </c>
      <c r="W250" s="9"/>
      <c r="X250" s="15" t="s">
        <v>43</v>
      </c>
      <c r="Y250" s="15"/>
      <c r="Z250" s="9"/>
      <c r="AA250" s="8"/>
    </row>
    <row r="251" spans="1:27" s="13" customFormat="1" ht="57.6" customHeight="1" x14ac:dyDescent="0.3">
      <c r="A251" s="25"/>
      <c r="B251" s="8"/>
      <c r="C251" s="8"/>
      <c r="D251" s="9"/>
      <c r="E251" s="9"/>
      <c r="F251" s="9"/>
      <c r="G251" s="8"/>
      <c r="H251" s="9"/>
      <c r="I251" s="11"/>
      <c r="J251" s="11"/>
      <c r="K251" s="11"/>
      <c r="L251" s="11"/>
      <c r="M251" s="11"/>
      <c r="N251" s="11"/>
      <c r="O251" s="11"/>
      <c r="P251" s="11"/>
      <c r="Q251" s="11"/>
      <c r="R251" s="11"/>
      <c r="S251" s="8"/>
      <c r="T251" s="65"/>
      <c r="U251" s="65"/>
      <c r="V251" s="9"/>
      <c r="W251" s="9"/>
      <c r="X251" s="15"/>
      <c r="Y251" s="15"/>
      <c r="Z251" s="9"/>
      <c r="AA251" s="8"/>
    </row>
    <row r="252" spans="1:27" s="13" customFormat="1" ht="40.049999999999997" customHeight="1" x14ac:dyDescent="0.3">
      <c r="A252" s="9"/>
      <c r="B252" s="22" t="s">
        <v>296</v>
      </c>
      <c r="C252" s="22"/>
      <c r="D252" s="9" t="s">
        <v>98</v>
      </c>
      <c r="E252" s="9" t="s">
        <v>112</v>
      </c>
      <c r="F252" s="9"/>
      <c r="G252" s="8"/>
      <c r="H252" s="9"/>
      <c r="I252" s="11"/>
      <c r="J252" s="11"/>
      <c r="K252" s="11"/>
      <c r="L252" s="11"/>
      <c r="M252" s="11"/>
      <c r="N252" s="11"/>
      <c r="O252" s="11"/>
      <c r="P252" s="11"/>
      <c r="Q252" s="11"/>
      <c r="R252" s="11"/>
      <c r="S252" s="8"/>
      <c r="T252" s="9"/>
      <c r="U252" s="9"/>
      <c r="V252" s="9"/>
      <c r="W252" s="9"/>
      <c r="X252" s="9"/>
      <c r="Y252" s="9"/>
      <c r="Z252" s="9"/>
      <c r="AA252" s="8"/>
    </row>
    <row r="253" spans="1:27" s="27" customFormat="1" ht="58.5" customHeight="1" x14ac:dyDescent="0.3">
      <c r="A253" s="26" t="s">
        <v>557</v>
      </c>
      <c r="B253" s="20" t="s">
        <v>233</v>
      </c>
      <c r="C253" s="20">
        <v>3</v>
      </c>
      <c r="D253" s="19" t="s">
        <v>98</v>
      </c>
      <c r="E253" s="19" t="s">
        <v>112</v>
      </c>
      <c r="F253" s="19" t="s">
        <v>142</v>
      </c>
      <c r="G253" s="20" t="s">
        <v>24</v>
      </c>
      <c r="H253" s="19"/>
      <c r="I253" s="21">
        <v>950000</v>
      </c>
      <c r="J253" s="21">
        <f>I253-K253</f>
        <v>142500</v>
      </c>
      <c r="K253" s="21">
        <f>I253*0.85</f>
        <v>807500</v>
      </c>
      <c r="L253" s="21">
        <v>0</v>
      </c>
      <c r="M253" s="21">
        <v>0</v>
      </c>
      <c r="N253" s="21">
        <v>0</v>
      </c>
      <c r="O253" s="21">
        <v>0</v>
      </c>
      <c r="P253" s="11">
        <v>0</v>
      </c>
      <c r="Q253" s="11"/>
      <c r="R253" s="11"/>
      <c r="S253" s="8" t="s">
        <v>929</v>
      </c>
      <c r="T253" s="9">
        <v>2024</v>
      </c>
      <c r="U253" s="9">
        <v>2024</v>
      </c>
      <c r="V253" s="9" t="s">
        <v>185</v>
      </c>
      <c r="W253" s="19"/>
      <c r="X253" s="19" t="s">
        <v>43</v>
      </c>
      <c r="Y253" s="19"/>
      <c r="Z253" s="19"/>
      <c r="AA253" s="20"/>
    </row>
    <row r="254" spans="1:27" s="13" customFormat="1" ht="58.5" customHeight="1" x14ac:dyDescent="0.3">
      <c r="A254" s="26" t="s">
        <v>558</v>
      </c>
      <c r="B254" s="20" t="s">
        <v>390</v>
      </c>
      <c r="C254" s="8">
        <v>1</v>
      </c>
      <c r="D254" s="9" t="s">
        <v>98</v>
      </c>
      <c r="E254" s="9" t="s">
        <v>112</v>
      </c>
      <c r="F254" s="9" t="s">
        <v>50</v>
      </c>
      <c r="G254" s="8" t="s">
        <v>49</v>
      </c>
      <c r="H254" s="9"/>
      <c r="I254" s="11">
        <v>50000</v>
      </c>
      <c r="J254" s="11">
        <v>50000</v>
      </c>
      <c r="K254" s="11">
        <v>0</v>
      </c>
      <c r="L254" s="11">
        <v>0</v>
      </c>
      <c r="M254" s="11">
        <v>0</v>
      </c>
      <c r="N254" s="21">
        <v>10000</v>
      </c>
      <c r="O254" s="21">
        <v>0</v>
      </c>
      <c r="P254" s="11">
        <v>0</v>
      </c>
      <c r="Q254" s="11"/>
      <c r="R254" s="11"/>
      <c r="S254" s="8" t="s">
        <v>391</v>
      </c>
      <c r="T254" s="86">
        <v>2024</v>
      </c>
      <c r="U254" s="86">
        <v>2026</v>
      </c>
      <c r="V254" s="9" t="s">
        <v>185</v>
      </c>
      <c r="W254" s="9" t="s">
        <v>389</v>
      </c>
      <c r="X254" s="9" t="s">
        <v>44</v>
      </c>
      <c r="Y254" s="9"/>
      <c r="Z254" s="9"/>
      <c r="AA254" s="8"/>
    </row>
    <row r="255" spans="1:27" s="27" customFormat="1" ht="58.5" customHeight="1" x14ac:dyDescent="0.3">
      <c r="A255" s="26" t="s">
        <v>559</v>
      </c>
      <c r="B255" s="63" t="s">
        <v>607</v>
      </c>
      <c r="C255" s="20">
        <v>1</v>
      </c>
      <c r="D255" s="19" t="s">
        <v>98</v>
      </c>
      <c r="E255" s="19" t="s">
        <v>112</v>
      </c>
      <c r="F255" s="19" t="s">
        <v>50</v>
      </c>
      <c r="G255" s="20" t="s">
        <v>24</v>
      </c>
      <c r="H255" s="26"/>
      <c r="I255" s="21">
        <v>20000</v>
      </c>
      <c r="J255" s="21">
        <v>20000</v>
      </c>
      <c r="K255" s="21">
        <v>0</v>
      </c>
      <c r="L255" s="21">
        <v>0</v>
      </c>
      <c r="M255" s="21">
        <v>0</v>
      </c>
      <c r="N255" s="21">
        <v>20000</v>
      </c>
      <c r="O255" s="21">
        <v>15000</v>
      </c>
      <c r="P255" s="11"/>
      <c r="Q255" s="11"/>
      <c r="R255" s="11"/>
      <c r="S255" s="8" t="s">
        <v>392</v>
      </c>
      <c r="T255" s="9">
        <v>2022</v>
      </c>
      <c r="U255" s="9">
        <v>2024</v>
      </c>
      <c r="V255" s="9" t="s">
        <v>185</v>
      </c>
      <c r="W255" s="19" t="s">
        <v>389</v>
      </c>
      <c r="X255" s="19" t="s">
        <v>77</v>
      </c>
      <c r="Y255" s="19"/>
      <c r="Z255" s="19"/>
      <c r="AA255" s="20"/>
    </row>
    <row r="256" spans="1:27" s="27" customFormat="1" ht="58.5" customHeight="1" x14ac:dyDescent="0.3">
      <c r="A256" s="26" t="s">
        <v>560</v>
      </c>
      <c r="B256" s="20" t="s">
        <v>930</v>
      </c>
      <c r="C256" s="20">
        <v>3</v>
      </c>
      <c r="D256" s="19" t="s">
        <v>98</v>
      </c>
      <c r="E256" s="19" t="s">
        <v>112</v>
      </c>
      <c r="F256" s="19" t="s">
        <v>142</v>
      </c>
      <c r="G256" s="20" t="s">
        <v>49</v>
      </c>
      <c r="H256" s="19"/>
      <c r="I256" s="21">
        <v>150000</v>
      </c>
      <c r="J256" s="21">
        <f>I256-K256</f>
        <v>22500</v>
      </c>
      <c r="K256" s="21">
        <f>I256*0.85</f>
        <v>127500</v>
      </c>
      <c r="L256" s="21">
        <v>0</v>
      </c>
      <c r="M256" s="21">
        <v>0</v>
      </c>
      <c r="N256" s="21">
        <v>0</v>
      </c>
      <c r="O256" s="21">
        <v>0</v>
      </c>
      <c r="P256" s="11">
        <v>0</v>
      </c>
      <c r="Q256" s="11"/>
      <c r="R256" s="11"/>
      <c r="S256" s="8" t="s">
        <v>657</v>
      </c>
      <c r="T256" s="86">
        <v>2024</v>
      </c>
      <c r="U256" s="86">
        <v>2025</v>
      </c>
      <c r="V256" s="9" t="s">
        <v>185</v>
      </c>
      <c r="W256" s="19" t="s">
        <v>81</v>
      </c>
      <c r="X256" s="19" t="s">
        <v>43</v>
      </c>
      <c r="Y256" s="19"/>
      <c r="Z256" s="19"/>
      <c r="AA256" s="20"/>
    </row>
    <row r="257" spans="1:27" s="13" customFormat="1" ht="58.5" customHeight="1" x14ac:dyDescent="0.3">
      <c r="A257" s="102" t="s">
        <v>561</v>
      </c>
      <c r="B257" s="69" t="s">
        <v>56</v>
      </c>
      <c r="C257" s="70">
        <v>1</v>
      </c>
      <c r="D257" s="71" t="s">
        <v>98</v>
      </c>
      <c r="E257" s="71" t="s">
        <v>112</v>
      </c>
      <c r="F257" s="71" t="s">
        <v>142</v>
      </c>
      <c r="G257" s="70" t="s">
        <v>24</v>
      </c>
      <c r="H257" s="71"/>
      <c r="I257" s="72">
        <v>1200000</v>
      </c>
      <c r="J257" s="72">
        <v>400000</v>
      </c>
      <c r="K257" s="72">
        <v>800000</v>
      </c>
      <c r="L257" s="72">
        <v>0</v>
      </c>
      <c r="M257" s="72">
        <v>0</v>
      </c>
      <c r="N257" s="85">
        <v>350000</v>
      </c>
      <c r="O257" s="85">
        <v>0</v>
      </c>
      <c r="P257" s="72"/>
      <c r="Q257" s="72"/>
      <c r="R257" s="72"/>
      <c r="S257" s="70" t="s">
        <v>931</v>
      </c>
      <c r="T257" s="71">
        <v>2021</v>
      </c>
      <c r="U257" s="71">
        <v>2023</v>
      </c>
      <c r="V257" s="71" t="s">
        <v>185</v>
      </c>
      <c r="W257" s="71" t="s">
        <v>201</v>
      </c>
      <c r="X257" s="71" t="s">
        <v>44</v>
      </c>
      <c r="Y257" s="71"/>
      <c r="Z257" s="71" t="s">
        <v>312</v>
      </c>
      <c r="AA257" s="70" t="s">
        <v>246</v>
      </c>
    </row>
    <row r="258" spans="1:27" s="13" customFormat="1" ht="58.5" customHeight="1" x14ac:dyDescent="0.3">
      <c r="A258" s="26" t="s">
        <v>562</v>
      </c>
      <c r="B258" s="60" t="s">
        <v>606</v>
      </c>
      <c r="C258" s="8">
        <v>3</v>
      </c>
      <c r="D258" s="9" t="s">
        <v>98</v>
      </c>
      <c r="E258" s="9" t="s">
        <v>112</v>
      </c>
      <c r="F258" s="9" t="s">
        <v>142</v>
      </c>
      <c r="G258" s="8" t="s">
        <v>24</v>
      </c>
      <c r="H258" s="25"/>
      <c r="I258" s="11">
        <v>5000000</v>
      </c>
      <c r="J258" s="11">
        <f t="shared" ref="J258:J260" si="7">I258-K258</f>
        <v>750000</v>
      </c>
      <c r="K258" s="11">
        <f>I258*0.85</f>
        <v>4250000</v>
      </c>
      <c r="L258" s="11">
        <v>0</v>
      </c>
      <c r="M258" s="11">
        <v>0</v>
      </c>
      <c r="N258" s="21">
        <v>0</v>
      </c>
      <c r="O258" s="21">
        <v>0</v>
      </c>
      <c r="P258" s="11"/>
      <c r="Q258" s="11"/>
      <c r="R258" s="11"/>
      <c r="S258" s="8" t="s">
        <v>207</v>
      </c>
      <c r="T258" s="9">
        <v>2021</v>
      </c>
      <c r="U258" s="9">
        <v>2024</v>
      </c>
      <c r="V258" s="9" t="s">
        <v>185</v>
      </c>
      <c r="W258" s="9" t="s">
        <v>201</v>
      </c>
      <c r="X258" s="9" t="s">
        <v>44</v>
      </c>
      <c r="Y258" s="9"/>
      <c r="Z258" s="9"/>
      <c r="AA258" s="8" t="s">
        <v>246</v>
      </c>
    </row>
    <row r="259" spans="1:27" s="13" customFormat="1" ht="58.5" customHeight="1" x14ac:dyDescent="0.3">
      <c r="A259" s="26" t="s">
        <v>563</v>
      </c>
      <c r="B259" s="8" t="s">
        <v>208</v>
      </c>
      <c r="C259" s="8">
        <v>3</v>
      </c>
      <c r="D259" s="9" t="s">
        <v>98</v>
      </c>
      <c r="E259" s="9" t="s">
        <v>112</v>
      </c>
      <c r="F259" s="9" t="s">
        <v>142</v>
      </c>
      <c r="G259" s="8" t="s">
        <v>58</v>
      </c>
      <c r="H259" s="9"/>
      <c r="I259" s="11">
        <v>1500000</v>
      </c>
      <c r="J259" s="11">
        <f t="shared" si="7"/>
        <v>225000</v>
      </c>
      <c r="K259" s="11">
        <f>I259*0.85</f>
        <v>1275000</v>
      </c>
      <c r="L259" s="11">
        <v>0</v>
      </c>
      <c r="M259" s="11">
        <v>0</v>
      </c>
      <c r="N259" s="21">
        <v>0</v>
      </c>
      <c r="O259" s="21">
        <v>0</v>
      </c>
      <c r="P259" s="11"/>
      <c r="Q259" s="11"/>
      <c r="R259" s="11"/>
      <c r="S259" s="8" t="s">
        <v>313</v>
      </c>
      <c r="T259" s="9">
        <v>2024</v>
      </c>
      <c r="U259" s="9">
        <v>2026</v>
      </c>
      <c r="V259" s="9" t="s">
        <v>185</v>
      </c>
      <c r="W259" s="9" t="s">
        <v>201</v>
      </c>
      <c r="X259" s="9" t="s">
        <v>43</v>
      </c>
      <c r="Y259" s="9"/>
      <c r="Z259" s="9"/>
      <c r="AA259" s="8"/>
    </row>
    <row r="260" spans="1:27" s="13" customFormat="1" ht="58.5" customHeight="1" x14ac:dyDescent="0.3">
      <c r="A260" s="26" t="s">
        <v>564</v>
      </c>
      <c r="B260" s="8" t="s">
        <v>334</v>
      </c>
      <c r="C260" s="8">
        <v>3</v>
      </c>
      <c r="D260" s="9" t="s">
        <v>98</v>
      </c>
      <c r="E260" s="9" t="s">
        <v>112</v>
      </c>
      <c r="F260" s="9" t="s">
        <v>142</v>
      </c>
      <c r="G260" s="8" t="s">
        <v>27</v>
      </c>
      <c r="H260" s="9"/>
      <c r="I260" s="11">
        <v>2500500</v>
      </c>
      <c r="J260" s="11">
        <f t="shared" si="7"/>
        <v>375075</v>
      </c>
      <c r="K260" s="11">
        <f>I260*0.85</f>
        <v>2125425</v>
      </c>
      <c r="L260" s="11">
        <v>0</v>
      </c>
      <c r="M260" s="11">
        <v>0</v>
      </c>
      <c r="N260" s="21">
        <v>0</v>
      </c>
      <c r="O260" s="21">
        <v>0</v>
      </c>
      <c r="P260" s="11"/>
      <c r="Q260" s="11"/>
      <c r="R260" s="11"/>
      <c r="S260" s="8" t="s">
        <v>932</v>
      </c>
      <c r="T260" s="86">
        <v>2024</v>
      </c>
      <c r="U260" s="86">
        <v>2026</v>
      </c>
      <c r="V260" s="9" t="s">
        <v>185</v>
      </c>
      <c r="W260" s="9" t="s">
        <v>225</v>
      </c>
      <c r="X260" s="9" t="s">
        <v>43</v>
      </c>
      <c r="Y260" s="9"/>
      <c r="Z260" s="9"/>
      <c r="AA260" s="8" t="s">
        <v>335</v>
      </c>
    </row>
    <row r="261" spans="1:27" s="13" customFormat="1" ht="58.5" customHeight="1" x14ac:dyDescent="0.3">
      <c r="A261" s="26" t="s">
        <v>565</v>
      </c>
      <c r="B261" s="60" t="s">
        <v>407</v>
      </c>
      <c r="C261" s="8">
        <v>3</v>
      </c>
      <c r="D261" s="9" t="s">
        <v>98</v>
      </c>
      <c r="E261" s="9" t="s">
        <v>112</v>
      </c>
      <c r="F261" s="9" t="s">
        <v>142</v>
      </c>
      <c r="G261" s="8" t="s">
        <v>24</v>
      </c>
      <c r="H261" s="9"/>
      <c r="I261" s="11">
        <v>160000</v>
      </c>
      <c r="J261" s="11">
        <v>40000</v>
      </c>
      <c r="K261" s="11">
        <v>60000</v>
      </c>
      <c r="L261" s="11">
        <v>0</v>
      </c>
      <c r="M261" s="11">
        <v>60000</v>
      </c>
      <c r="N261" s="21">
        <v>0</v>
      </c>
      <c r="O261" s="21">
        <v>25000</v>
      </c>
      <c r="P261" s="11"/>
      <c r="Q261" s="11"/>
      <c r="R261" s="11"/>
      <c r="S261" s="28" t="s">
        <v>837</v>
      </c>
      <c r="T261" s="9">
        <v>2023</v>
      </c>
      <c r="U261" s="9">
        <v>2024</v>
      </c>
      <c r="V261" s="9" t="s">
        <v>185</v>
      </c>
      <c r="W261" s="9" t="s">
        <v>80</v>
      </c>
      <c r="X261" s="9" t="s">
        <v>43</v>
      </c>
      <c r="Y261" s="9"/>
      <c r="Z261" s="9" t="s">
        <v>585</v>
      </c>
      <c r="AA261" s="8"/>
    </row>
    <row r="262" spans="1:27" s="13" customFormat="1" ht="58.5" customHeight="1" x14ac:dyDescent="0.3">
      <c r="A262" s="26" t="s">
        <v>566</v>
      </c>
      <c r="B262" s="8" t="s">
        <v>659</v>
      </c>
      <c r="C262" s="8">
        <v>3</v>
      </c>
      <c r="D262" s="9" t="s">
        <v>98</v>
      </c>
      <c r="E262" s="9" t="s">
        <v>112</v>
      </c>
      <c r="F262" s="9" t="s">
        <v>142</v>
      </c>
      <c r="G262" s="8" t="s">
        <v>49</v>
      </c>
      <c r="H262" s="9"/>
      <c r="I262" s="11">
        <v>3000000</v>
      </c>
      <c r="J262" s="11">
        <f>I262-K262</f>
        <v>450000</v>
      </c>
      <c r="K262" s="11">
        <f>I262*0.85</f>
        <v>2550000</v>
      </c>
      <c r="L262" s="11">
        <v>0</v>
      </c>
      <c r="M262" s="11">
        <v>0</v>
      </c>
      <c r="N262" s="21">
        <v>0</v>
      </c>
      <c r="O262" s="21">
        <v>0</v>
      </c>
      <c r="P262" s="11"/>
      <c r="Q262" s="11"/>
      <c r="R262" s="11"/>
      <c r="S262" s="28" t="s">
        <v>658</v>
      </c>
      <c r="T262" s="86">
        <v>2024</v>
      </c>
      <c r="U262" s="9">
        <v>2026</v>
      </c>
      <c r="V262" s="9" t="s">
        <v>185</v>
      </c>
      <c r="W262" s="9"/>
      <c r="X262" s="9" t="s">
        <v>43</v>
      </c>
      <c r="Y262" s="9"/>
      <c r="Z262" s="9" t="s">
        <v>625</v>
      </c>
      <c r="AA262" s="8"/>
    </row>
    <row r="263" spans="1:27" s="84" customFormat="1" ht="85.2" customHeight="1" x14ac:dyDescent="0.3">
      <c r="A263" s="73" t="s">
        <v>972</v>
      </c>
      <c r="B263" s="73" t="s">
        <v>973</v>
      </c>
      <c r="C263" s="88">
        <v>3</v>
      </c>
      <c r="D263" s="89" t="s">
        <v>98</v>
      </c>
      <c r="E263" s="89" t="s">
        <v>112</v>
      </c>
      <c r="F263" s="89" t="s">
        <v>142</v>
      </c>
      <c r="G263" s="89" t="s">
        <v>60</v>
      </c>
      <c r="H263" s="89"/>
      <c r="I263" s="90">
        <v>70000</v>
      </c>
      <c r="J263" s="90">
        <v>7000</v>
      </c>
      <c r="K263" s="90">
        <v>56000</v>
      </c>
      <c r="L263" s="90">
        <v>0</v>
      </c>
      <c r="M263" s="90">
        <v>7000</v>
      </c>
      <c r="N263" s="89"/>
      <c r="O263" s="89"/>
      <c r="P263" s="90">
        <v>70000</v>
      </c>
      <c r="Q263" s="89"/>
      <c r="R263" s="89"/>
      <c r="S263" s="89" t="s">
        <v>974</v>
      </c>
      <c r="T263" s="88">
        <v>2023</v>
      </c>
      <c r="U263" s="88">
        <v>2023</v>
      </c>
      <c r="V263" s="89" t="s">
        <v>185</v>
      </c>
      <c r="W263" s="89" t="s">
        <v>80</v>
      </c>
      <c r="X263" s="89" t="s">
        <v>44</v>
      </c>
      <c r="Y263" s="89"/>
      <c r="Z263" s="89" t="s">
        <v>257</v>
      </c>
      <c r="AA263" s="89"/>
    </row>
    <row r="264" spans="1:27" s="84" customFormat="1" ht="85.2" customHeight="1" x14ac:dyDescent="0.3">
      <c r="A264" s="73" t="s">
        <v>994</v>
      </c>
      <c r="B264" s="73" t="s">
        <v>998</v>
      </c>
      <c r="C264" s="88">
        <v>3</v>
      </c>
      <c r="D264" s="89" t="s">
        <v>98</v>
      </c>
      <c r="E264" s="89" t="s">
        <v>112</v>
      </c>
      <c r="F264" s="89" t="s">
        <v>142</v>
      </c>
      <c r="G264" s="89" t="s">
        <v>24</v>
      </c>
      <c r="H264" s="89"/>
      <c r="I264" s="90">
        <f>J264+K264</f>
        <v>575692</v>
      </c>
      <c r="J264" s="90">
        <v>93554</v>
      </c>
      <c r="K264" s="90">
        <v>482138</v>
      </c>
      <c r="L264" s="90">
        <v>0</v>
      </c>
      <c r="M264" s="90">
        <v>0</v>
      </c>
      <c r="N264" s="90">
        <v>0</v>
      </c>
      <c r="O264" s="90">
        <v>0</v>
      </c>
      <c r="P264" s="90">
        <v>0</v>
      </c>
      <c r="Q264" s="89"/>
      <c r="R264" s="89"/>
      <c r="S264" s="89" t="s">
        <v>999</v>
      </c>
      <c r="T264" s="88">
        <v>2023</v>
      </c>
      <c r="U264" s="88">
        <v>2026</v>
      </c>
      <c r="V264" s="89" t="s">
        <v>185</v>
      </c>
      <c r="W264" s="89"/>
      <c r="X264" s="89" t="s">
        <v>44</v>
      </c>
      <c r="Y264" s="89"/>
      <c r="Z264" s="89" t="s">
        <v>263</v>
      </c>
      <c r="AA264" s="89" t="s">
        <v>1000</v>
      </c>
    </row>
    <row r="265" spans="1:27" s="84" customFormat="1" ht="85.2" customHeight="1" x14ac:dyDescent="0.3">
      <c r="A265" s="73" t="s">
        <v>1050</v>
      </c>
      <c r="B265" s="73" t="s">
        <v>1049</v>
      </c>
      <c r="C265" s="88">
        <v>2</v>
      </c>
      <c r="D265" s="89" t="s">
        <v>98</v>
      </c>
      <c r="E265" s="89" t="s">
        <v>112</v>
      </c>
      <c r="F265" s="89" t="s">
        <v>50</v>
      </c>
      <c r="G265" s="89" t="s">
        <v>24</v>
      </c>
      <c r="H265" s="89"/>
      <c r="I265" s="90">
        <v>64000</v>
      </c>
      <c r="J265" s="90">
        <v>0</v>
      </c>
      <c r="K265" s="90">
        <v>0</v>
      </c>
      <c r="L265" s="90">
        <v>0</v>
      </c>
      <c r="M265" s="90">
        <v>64000</v>
      </c>
      <c r="N265" s="90"/>
      <c r="O265" s="90"/>
      <c r="P265" s="90"/>
      <c r="Q265" s="90">
        <v>32000</v>
      </c>
      <c r="R265" s="90">
        <v>32000</v>
      </c>
      <c r="S265" s="89" t="s">
        <v>1051</v>
      </c>
      <c r="T265" s="88">
        <v>2024</v>
      </c>
      <c r="U265" s="88">
        <v>2025</v>
      </c>
      <c r="V265" s="89" t="s">
        <v>201</v>
      </c>
      <c r="W265" s="89"/>
      <c r="X265" s="89" t="s">
        <v>43</v>
      </c>
      <c r="Y265" s="89"/>
      <c r="Z265" s="89"/>
      <c r="AA265" s="89"/>
    </row>
    <row r="266" spans="1:27" s="13" customFormat="1" ht="58.5" customHeight="1" x14ac:dyDescent="0.3">
      <c r="A266" s="25"/>
      <c r="B266" s="8"/>
      <c r="C266" s="8"/>
      <c r="D266" s="9"/>
      <c r="E266" s="9"/>
      <c r="F266" s="9"/>
      <c r="G266" s="8"/>
      <c r="H266" s="9"/>
      <c r="I266" s="11"/>
      <c r="J266" s="11"/>
      <c r="K266" s="11"/>
      <c r="L266" s="11"/>
      <c r="M266" s="11"/>
      <c r="N266" s="11"/>
      <c r="O266" s="11"/>
      <c r="P266" s="11"/>
      <c r="Q266" s="11"/>
      <c r="R266" s="11"/>
      <c r="S266" s="8"/>
      <c r="T266" s="9"/>
      <c r="U266" s="9"/>
      <c r="V266" s="9"/>
      <c r="W266" s="9"/>
      <c r="X266" s="9"/>
      <c r="Y266" s="9"/>
      <c r="Z266" s="9"/>
      <c r="AA266" s="8"/>
    </row>
    <row r="267" spans="1:27" s="13" customFormat="1" ht="50.1" customHeight="1" x14ac:dyDescent="0.3">
      <c r="A267" s="9"/>
      <c r="B267" s="22" t="s">
        <v>297</v>
      </c>
      <c r="C267" s="22"/>
      <c r="D267" s="9" t="s">
        <v>98</v>
      </c>
      <c r="E267" s="9" t="s">
        <v>113</v>
      </c>
      <c r="F267" s="9"/>
      <c r="G267" s="8"/>
      <c r="H267" s="9"/>
      <c r="I267" s="11"/>
      <c r="J267" s="11"/>
      <c r="K267" s="11"/>
      <c r="L267" s="11"/>
      <c r="M267" s="11"/>
      <c r="N267" s="11"/>
      <c r="O267" s="11"/>
      <c r="P267" s="11"/>
      <c r="Q267" s="11"/>
      <c r="R267" s="11"/>
      <c r="S267" s="16"/>
      <c r="T267" s="9"/>
      <c r="U267" s="9"/>
      <c r="V267" s="9"/>
      <c r="W267" s="9"/>
      <c r="X267" s="9"/>
      <c r="Y267" s="9"/>
      <c r="Z267" s="9"/>
      <c r="AA267" s="8"/>
    </row>
    <row r="268" spans="1:27" s="13" customFormat="1" ht="64.2" customHeight="1" x14ac:dyDescent="0.3">
      <c r="A268" s="26" t="s">
        <v>567</v>
      </c>
      <c r="B268" s="60" t="s">
        <v>366</v>
      </c>
      <c r="C268" s="8">
        <v>1</v>
      </c>
      <c r="D268" s="9" t="s">
        <v>98</v>
      </c>
      <c r="E268" s="9" t="s">
        <v>113</v>
      </c>
      <c r="F268" s="9" t="s">
        <v>51</v>
      </c>
      <c r="G268" s="8" t="s">
        <v>49</v>
      </c>
      <c r="H268" s="9"/>
      <c r="I268" s="11">
        <v>82500</v>
      </c>
      <c r="J268" s="11">
        <v>82500</v>
      </c>
      <c r="K268" s="11">
        <v>0</v>
      </c>
      <c r="L268" s="11">
        <v>0</v>
      </c>
      <c r="M268" s="11">
        <v>0</v>
      </c>
      <c r="N268" s="21">
        <v>27500</v>
      </c>
      <c r="O268" s="21">
        <v>27500</v>
      </c>
      <c r="P268" s="21">
        <v>35000</v>
      </c>
      <c r="Q268" s="11"/>
      <c r="R268" s="11"/>
      <c r="S268" s="66" t="s">
        <v>367</v>
      </c>
      <c r="T268" s="9">
        <v>2022</v>
      </c>
      <c r="U268" s="9">
        <v>2024</v>
      </c>
      <c r="V268" s="9" t="s">
        <v>185</v>
      </c>
      <c r="W268" s="9" t="s">
        <v>232</v>
      </c>
      <c r="X268" s="9" t="s">
        <v>78</v>
      </c>
      <c r="Y268" s="9"/>
      <c r="Z268" s="9" t="s">
        <v>840</v>
      </c>
      <c r="AA268" s="8"/>
    </row>
    <row r="269" spans="1:27" s="13" customFormat="1" ht="53.1" customHeight="1" x14ac:dyDescent="0.3">
      <c r="A269" s="26" t="s">
        <v>838</v>
      </c>
      <c r="B269" s="8" t="s">
        <v>839</v>
      </c>
      <c r="C269" s="8">
        <v>3</v>
      </c>
      <c r="D269" s="9" t="s">
        <v>98</v>
      </c>
      <c r="E269" s="9" t="s">
        <v>113</v>
      </c>
      <c r="F269" s="9" t="s">
        <v>51</v>
      </c>
      <c r="G269" s="8" t="s">
        <v>49</v>
      </c>
      <c r="H269" s="9"/>
      <c r="I269" s="11">
        <v>100000</v>
      </c>
      <c r="J269" s="11">
        <v>50000</v>
      </c>
      <c r="K269" s="11">
        <v>50000</v>
      </c>
      <c r="L269" s="11">
        <v>0</v>
      </c>
      <c r="M269" s="11">
        <v>0</v>
      </c>
      <c r="N269" s="21">
        <v>0</v>
      </c>
      <c r="O269" s="21">
        <v>0</v>
      </c>
      <c r="P269" s="21">
        <v>0</v>
      </c>
      <c r="Q269" s="11"/>
      <c r="R269" s="11"/>
      <c r="S269" s="66" t="s">
        <v>865</v>
      </c>
      <c r="T269" s="86">
        <v>2024</v>
      </c>
      <c r="U269" s="9">
        <v>2028</v>
      </c>
      <c r="V269" s="9" t="s">
        <v>185</v>
      </c>
      <c r="W269" s="9"/>
      <c r="X269" s="9" t="s">
        <v>43</v>
      </c>
      <c r="Y269" s="9"/>
      <c r="Z269" s="9"/>
      <c r="AA269" s="8"/>
    </row>
    <row r="270" spans="1:27" s="13" customFormat="1" ht="53.1" customHeight="1" x14ac:dyDescent="0.3">
      <c r="A270" s="25"/>
      <c r="B270" s="7"/>
      <c r="C270" s="7"/>
      <c r="D270" s="9"/>
      <c r="E270" s="9"/>
      <c r="F270" s="9"/>
      <c r="G270" s="7"/>
      <c r="H270" s="9"/>
      <c r="I270" s="11"/>
      <c r="J270" s="9"/>
      <c r="K270" s="9"/>
      <c r="L270" s="9"/>
      <c r="M270" s="9"/>
      <c r="N270" s="21"/>
      <c r="O270" s="21"/>
      <c r="P270" s="21"/>
      <c r="Q270" s="11"/>
      <c r="R270" s="11"/>
      <c r="S270" s="7"/>
      <c r="T270" s="9"/>
      <c r="U270" s="9"/>
      <c r="V270" s="67"/>
      <c r="W270" s="9"/>
      <c r="X270" s="9"/>
      <c r="Y270" s="9"/>
      <c r="Z270" s="9"/>
      <c r="AA270" s="8"/>
    </row>
    <row r="271" spans="1:27" s="13" customFormat="1" ht="45.6" customHeight="1" x14ac:dyDescent="0.3">
      <c r="A271" s="9"/>
      <c r="B271" s="24" t="s">
        <v>298</v>
      </c>
      <c r="C271" s="24"/>
      <c r="D271" s="9" t="s">
        <v>98</v>
      </c>
      <c r="E271" s="9" t="s">
        <v>114</v>
      </c>
      <c r="F271" s="9"/>
      <c r="G271" s="7"/>
      <c r="H271" s="9"/>
      <c r="I271" s="11"/>
      <c r="J271" s="9"/>
      <c r="K271" s="9"/>
      <c r="L271" s="9"/>
      <c r="M271" s="9"/>
      <c r="N271" s="21"/>
      <c r="O271" s="21"/>
      <c r="P271" s="21"/>
      <c r="Q271" s="11"/>
      <c r="R271" s="11"/>
      <c r="S271" s="7"/>
      <c r="T271" s="9"/>
      <c r="U271" s="9"/>
      <c r="V271" s="67"/>
      <c r="W271" s="9"/>
      <c r="X271" s="9"/>
      <c r="Y271" s="9"/>
      <c r="Z271" s="9"/>
      <c r="AA271" s="8"/>
    </row>
    <row r="272" spans="1:27" s="13" customFormat="1" ht="44.1" customHeight="1" x14ac:dyDescent="0.3">
      <c r="A272" s="26" t="s">
        <v>568</v>
      </c>
      <c r="B272" s="8" t="s">
        <v>53</v>
      </c>
      <c r="C272" s="8">
        <v>3</v>
      </c>
      <c r="D272" s="9" t="s">
        <v>98</v>
      </c>
      <c r="E272" s="9" t="s">
        <v>114</v>
      </c>
      <c r="F272" s="9" t="s">
        <v>145</v>
      </c>
      <c r="G272" s="8" t="s">
        <v>27</v>
      </c>
      <c r="H272" s="9"/>
      <c r="I272" s="11">
        <v>50000</v>
      </c>
      <c r="J272" s="11">
        <v>20000</v>
      </c>
      <c r="K272" s="11">
        <v>20000</v>
      </c>
      <c r="L272" s="11">
        <v>0</v>
      </c>
      <c r="M272" s="11">
        <v>10000</v>
      </c>
      <c r="N272" s="21">
        <v>0</v>
      </c>
      <c r="O272" s="21">
        <v>0</v>
      </c>
      <c r="P272" s="21">
        <v>0</v>
      </c>
      <c r="Q272" s="11"/>
      <c r="R272" s="11"/>
      <c r="S272" s="8" t="s">
        <v>933</v>
      </c>
      <c r="T272" s="9">
        <v>2022</v>
      </c>
      <c r="U272" s="9">
        <v>2023</v>
      </c>
      <c r="V272" s="9" t="s">
        <v>185</v>
      </c>
      <c r="W272" s="9" t="s">
        <v>225</v>
      </c>
      <c r="X272" s="9" t="s">
        <v>43</v>
      </c>
      <c r="Y272" s="9"/>
      <c r="Z272" s="9"/>
      <c r="AA272" s="8"/>
    </row>
    <row r="273" spans="1:27" s="13" customFormat="1" ht="52.05" customHeight="1" x14ac:dyDescent="0.3">
      <c r="A273" s="26" t="s">
        <v>569</v>
      </c>
      <c r="B273" s="60" t="s">
        <v>39</v>
      </c>
      <c r="C273" s="8">
        <v>1</v>
      </c>
      <c r="D273" s="9" t="s">
        <v>98</v>
      </c>
      <c r="E273" s="9" t="s">
        <v>114</v>
      </c>
      <c r="F273" s="9" t="s">
        <v>145</v>
      </c>
      <c r="G273" s="8" t="s">
        <v>76</v>
      </c>
      <c r="H273" s="9"/>
      <c r="I273" s="11">
        <v>10000</v>
      </c>
      <c r="J273" s="11">
        <v>10000</v>
      </c>
      <c r="K273" s="11">
        <v>0</v>
      </c>
      <c r="L273" s="11">
        <v>0</v>
      </c>
      <c r="M273" s="11">
        <v>0</v>
      </c>
      <c r="N273" s="21">
        <v>5000</v>
      </c>
      <c r="O273" s="21">
        <v>6570</v>
      </c>
      <c r="P273" s="21">
        <v>43448</v>
      </c>
      <c r="Q273" s="11"/>
      <c r="R273" s="11"/>
      <c r="S273" s="8" t="s">
        <v>228</v>
      </c>
      <c r="T273" s="9">
        <v>2022</v>
      </c>
      <c r="U273" s="9">
        <v>2023</v>
      </c>
      <c r="V273" s="9" t="s">
        <v>224</v>
      </c>
      <c r="W273" s="9"/>
      <c r="X273" s="9" t="s">
        <v>44</v>
      </c>
      <c r="Y273" s="9"/>
      <c r="Z273" s="9"/>
      <c r="AA273" s="8" t="s">
        <v>1029</v>
      </c>
    </row>
    <row r="274" spans="1:27" s="13" customFormat="1" ht="52.05" customHeight="1" x14ac:dyDescent="0.3">
      <c r="A274" s="26" t="s">
        <v>570</v>
      </c>
      <c r="B274" s="8" t="s">
        <v>241</v>
      </c>
      <c r="C274" s="8">
        <v>3</v>
      </c>
      <c r="D274" s="9" t="s">
        <v>98</v>
      </c>
      <c r="E274" s="9" t="s">
        <v>114</v>
      </c>
      <c r="F274" s="9" t="s">
        <v>145</v>
      </c>
      <c r="G274" s="8" t="s">
        <v>24</v>
      </c>
      <c r="H274" s="9"/>
      <c r="I274" s="11">
        <v>10000</v>
      </c>
      <c r="J274" s="11">
        <v>7000</v>
      </c>
      <c r="K274" s="11">
        <v>3000</v>
      </c>
      <c r="L274" s="11">
        <v>0</v>
      </c>
      <c r="M274" s="11">
        <v>0</v>
      </c>
      <c r="N274" s="21">
        <v>0</v>
      </c>
      <c r="O274" s="21"/>
      <c r="P274" s="21"/>
      <c r="Q274" s="11"/>
      <c r="R274" s="11"/>
      <c r="S274" s="8" t="s">
        <v>242</v>
      </c>
      <c r="T274" s="86">
        <v>2025</v>
      </c>
      <c r="U274" s="86">
        <v>2026</v>
      </c>
      <c r="V274" s="9" t="s">
        <v>224</v>
      </c>
      <c r="W274" s="9" t="s">
        <v>196</v>
      </c>
      <c r="X274" s="9" t="s">
        <v>43</v>
      </c>
      <c r="Y274" s="9"/>
      <c r="Z274" s="9" t="s">
        <v>309</v>
      </c>
      <c r="AA274" s="8"/>
    </row>
    <row r="275" spans="1:27" s="13" customFormat="1" ht="52.05" customHeight="1" x14ac:dyDescent="0.3">
      <c r="A275" s="26" t="s">
        <v>571</v>
      </c>
      <c r="B275" s="60" t="s">
        <v>346</v>
      </c>
      <c r="C275" s="8">
        <v>1</v>
      </c>
      <c r="D275" s="9" t="s">
        <v>98</v>
      </c>
      <c r="E275" s="9" t="s">
        <v>114</v>
      </c>
      <c r="F275" s="9" t="s">
        <v>145</v>
      </c>
      <c r="G275" s="8" t="s">
        <v>49</v>
      </c>
      <c r="H275" s="9"/>
      <c r="I275" s="11">
        <v>30000</v>
      </c>
      <c r="J275" s="11">
        <v>30000</v>
      </c>
      <c r="K275" s="11">
        <v>0</v>
      </c>
      <c r="L275" s="11">
        <v>0</v>
      </c>
      <c r="M275" s="11">
        <v>0</v>
      </c>
      <c r="N275" s="21">
        <v>10000</v>
      </c>
      <c r="O275" s="21"/>
      <c r="P275" s="21"/>
      <c r="Q275" s="11"/>
      <c r="R275" s="11"/>
      <c r="S275" s="8" t="s">
        <v>348</v>
      </c>
      <c r="T275" s="9">
        <v>2022</v>
      </c>
      <c r="U275" s="9">
        <v>2024</v>
      </c>
      <c r="V275" s="9" t="s">
        <v>185</v>
      </c>
      <c r="W275" s="9" t="s">
        <v>196</v>
      </c>
      <c r="X275" s="9" t="s">
        <v>43</v>
      </c>
      <c r="Y275" s="9"/>
      <c r="Z275" s="9"/>
      <c r="AA275" s="8"/>
    </row>
    <row r="276" spans="1:27" s="13" customFormat="1" ht="65.099999999999994" customHeight="1" x14ac:dyDescent="0.3">
      <c r="A276" s="26" t="s">
        <v>572</v>
      </c>
      <c r="B276" s="8" t="s">
        <v>660</v>
      </c>
      <c r="C276" s="8">
        <v>3</v>
      </c>
      <c r="D276" s="9" t="s">
        <v>98</v>
      </c>
      <c r="E276" s="9" t="s">
        <v>114</v>
      </c>
      <c r="F276" s="9" t="s">
        <v>145</v>
      </c>
      <c r="G276" s="8" t="s">
        <v>24</v>
      </c>
      <c r="H276" s="9"/>
      <c r="I276" s="11">
        <v>130000</v>
      </c>
      <c r="J276" s="11">
        <v>10000</v>
      </c>
      <c r="K276" s="11">
        <v>120000</v>
      </c>
      <c r="L276" s="11">
        <v>0</v>
      </c>
      <c r="M276" s="11">
        <v>0</v>
      </c>
      <c r="N276" s="21">
        <v>0</v>
      </c>
      <c r="O276" s="21"/>
      <c r="P276" s="21"/>
      <c r="Q276" s="11"/>
      <c r="R276" s="11"/>
      <c r="S276" s="8" t="s">
        <v>347</v>
      </c>
      <c r="T276" s="9">
        <v>2024</v>
      </c>
      <c r="U276" s="9">
        <v>2026</v>
      </c>
      <c r="V276" s="9" t="s">
        <v>185</v>
      </c>
      <c r="W276" s="9" t="s">
        <v>196</v>
      </c>
      <c r="X276" s="9" t="s">
        <v>43</v>
      </c>
      <c r="Y276" s="9"/>
      <c r="Z276" s="9"/>
      <c r="AA276" s="8"/>
    </row>
    <row r="277" spans="1:27" s="13" customFormat="1" ht="65.099999999999994" customHeight="1" x14ac:dyDescent="0.3">
      <c r="A277" s="26" t="s">
        <v>573</v>
      </c>
      <c r="B277" s="63" t="s">
        <v>362</v>
      </c>
      <c r="C277" s="8">
        <v>1</v>
      </c>
      <c r="D277" s="9" t="s">
        <v>98</v>
      </c>
      <c r="E277" s="9" t="s">
        <v>114</v>
      </c>
      <c r="F277" s="9" t="s">
        <v>145</v>
      </c>
      <c r="G277" s="8" t="s">
        <v>939</v>
      </c>
      <c r="H277" s="9"/>
      <c r="I277" s="11">
        <v>36871</v>
      </c>
      <c r="J277" s="11">
        <v>5530.65</v>
      </c>
      <c r="K277" s="11">
        <v>31340.35</v>
      </c>
      <c r="L277" s="11">
        <v>0</v>
      </c>
      <c r="M277" s="11">
        <v>0</v>
      </c>
      <c r="N277" s="21">
        <v>1700</v>
      </c>
      <c r="O277" s="21"/>
      <c r="P277" s="21"/>
      <c r="Q277" s="11"/>
      <c r="R277" s="11"/>
      <c r="S277" s="8" t="s">
        <v>934</v>
      </c>
      <c r="T277" s="9">
        <v>2020</v>
      </c>
      <c r="U277" s="9">
        <v>2022</v>
      </c>
      <c r="V277" s="9" t="s">
        <v>185</v>
      </c>
      <c r="W277" s="9" t="s">
        <v>55</v>
      </c>
      <c r="X277" s="9" t="s">
        <v>77</v>
      </c>
      <c r="Y277" s="9"/>
      <c r="Z277" s="9" t="s">
        <v>363</v>
      </c>
      <c r="AA277" s="8"/>
    </row>
    <row r="278" spans="1:27" s="13" customFormat="1" ht="65.099999999999994" customHeight="1" x14ac:dyDescent="0.3">
      <c r="A278" s="26" t="s">
        <v>574</v>
      </c>
      <c r="B278" s="20" t="s">
        <v>661</v>
      </c>
      <c r="C278" s="8">
        <v>1</v>
      </c>
      <c r="D278" s="9" t="s">
        <v>98</v>
      </c>
      <c r="E278" s="9" t="s">
        <v>114</v>
      </c>
      <c r="F278" s="9" t="s">
        <v>145</v>
      </c>
      <c r="G278" s="8" t="s">
        <v>24</v>
      </c>
      <c r="H278" s="9"/>
      <c r="I278" s="11">
        <v>50000</v>
      </c>
      <c r="J278" s="11">
        <v>25000</v>
      </c>
      <c r="K278" s="11">
        <v>0</v>
      </c>
      <c r="L278" s="11">
        <v>0</v>
      </c>
      <c r="M278" s="11">
        <v>25000</v>
      </c>
      <c r="N278" s="21">
        <v>5000</v>
      </c>
      <c r="O278" s="21"/>
      <c r="P278" s="21"/>
      <c r="Q278" s="11"/>
      <c r="R278" s="11"/>
      <c r="S278" s="8" t="s">
        <v>662</v>
      </c>
      <c r="T278" s="86">
        <v>2024</v>
      </c>
      <c r="U278" s="86">
        <v>2024</v>
      </c>
      <c r="V278" s="9" t="s">
        <v>185</v>
      </c>
      <c r="W278" s="9"/>
      <c r="X278" s="9" t="s">
        <v>44</v>
      </c>
      <c r="Y278" s="9"/>
      <c r="Z278" s="9"/>
      <c r="AA278" s="8"/>
    </row>
    <row r="279" spans="1:27" s="13" customFormat="1" ht="65.099999999999994" customHeight="1" x14ac:dyDescent="0.3">
      <c r="A279" s="26" t="s">
        <v>841</v>
      </c>
      <c r="B279" s="60" t="s">
        <v>842</v>
      </c>
      <c r="C279" s="8">
        <v>3</v>
      </c>
      <c r="D279" s="9" t="s">
        <v>98</v>
      </c>
      <c r="E279" s="9" t="s">
        <v>114</v>
      </c>
      <c r="F279" s="9" t="s">
        <v>145</v>
      </c>
      <c r="G279" s="8" t="s">
        <v>68</v>
      </c>
      <c r="H279" s="9"/>
      <c r="I279" s="11">
        <v>300000</v>
      </c>
      <c r="J279" s="11">
        <f>I279-K279</f>
        <v>45000</v>
      </c>
      <c r="K279" s="11">
        <f>I279*0.85</f>
        <v>255000</v>
      </c>
      <c r="L279" s="11">
        <v>0</v>
      </c>
      <c r="M279" s="11">
        <v>0</v>
      </c>
      <c r="N279" s="21">
        <v>0</v>
      </c>
      <c r="O279" s="21">
        <v>0</v>
      </c>
      <c r="P279" s="21">
        <v>10000</v>
      </c>
      <c r="Q279" s="11"/>
      <c r="R279" s="11"/>
      <c r="S279" s="8" t="s">
        <v>843</v>
      </c>
      <c r="T279" s="86">
        <v>2024</v>
      </c>
      <c r="U279" s="86">
        <v>2026</v>
      </c>
      <c r="V279" s="9" t="s">
        <v>185</v>
      </c>
      <c r="W279" s="9" t="s">
        <v>196</v>
      </c>
      <c r="X279" s="9" t="s">
        <v>78</v>
      </c>
      <c r="Y279" s="9"/>
      <c r="Z279" s="9" t="s">
        <v>267</v>
      </c>
      <c r="AA279" s="8"/>
    </row>
    <row r="280" spans="1:27" s="13" customFormat="1" ht="83.55" customHeight="1" x14ac:dyDescent="0.3">
      <c r="A280" s="101" t="s">
        <v>1007</v>
      </c>
      <c r="B280" s="73" t="s">
        <v>1039</v>
      </c>
      <c r="C280" s="8">
        <v>3</v>
      </c>
      <c r="D280" s="9" t="s">
        <v>98</v>
      </c>
      <c r="E280" s="9" t="s">
        <v>114</v>
      </c>
      <c r="F280" s="9" t="s">
        <v>145</v>
      </c>
      <c r="G280" s="8" t="s">
        <v>49</v>
      </c>
      <c r="H280" s="9"/>
      <c r="I280" s="11">
        <v>67475</v>
      </c>
      <c r="J280" s="11">
        <v>12495</v>
      </c>
      <c r="K280" s="11">
        <v>53980</v>
      </c>
      <c r="L280" s="11">
        <v>0</v>
      </c>
      <c r="M280" s="11">
        <v>0</v>
      </c>
      <c r="N280" s="21"/>
      <c r="O280" s="21"/>
      <c r="P280" s="21"/>
      <c r="Q280" s="90">
        <v>40485</v>
      </c>
      <c r="R280" s="90">
        <v>26990</v>
      </c>
      <c r="S280" s="90" t="s">
        <v>1008</v>
      </c>
      <c r="T280" s="19">
        <v>2024</v>
      </c>
      <c r="U280" s="19">
        <v>2025</v>
      </c>
      <c r="V280" s="9" t="s">
        <v>185</v>
      </c>
      <c r="W280" s="9" t="s">
        <v>196</v>
      </c>
      <c r="X280" s="9" t="s">
        <v>44</v>
      </c>
      <c r="Y280" s="9"/>
      <c r="Z280" s="9" t="s">
        <v>267</v>
      </c>
      <c r="AA280" s="8"/>
    </row>
    <row r="281" spans="1:27" s="13" customFormat="1" ht="184.8" customHeight="1" x14ac:dyDescent="0.3">
      <c r="A281" s="101" t="s">
        <v>1009</v>
      </c>
      <c r="B281" s="73" t="s">
        <v>1040</v>
      </c>
      <c r="C281" s="8">
        <v>3</v>
      </c>
      <c r="D281" s="9" t="s">
        <v>98</v>
      </c>
      <c r="E281" s="9" t="s">
        <v>114</v>
      </c>
      <c r="F281" s="9" t="s">
        <v>145</v>
      </c>
      <c r="G281" s="8" t="s">
        <v>49</v>
      </c>
      <c r="H281" s="9"/>
      <c r="I281" s="11">
        <v>135000</v>
      </c>
      <c r="J281" s="11">
        <v>27000</v>
      </c>
      <c r="K281" s="11">
        <v>108000</v>
      </c>
      <c r="L281" s="11">
        <v>0</v>
      </c>
      <c r="M281" s="11">
        <v>0</v>
      </c>
      <c r="N281" s="21"/>
      <c r="O281" s="21"/>
      <c r="P281" s="21"/>
      <c r="Q281" s="90">
        <v>81000</v>
      </c>
      <c r="R281" s="90">
        <v>54000</v>
      </c>
      <c r="S281" s="90" t="s">
        <v>1010</v>
      </c>
      <c r="T281" s="19">
        <v>2024</v>
      </c>
      <c r="U281" s="19">
        <v>2025</v>
      </c>
      <c r="V281" s="9" t="s">
        <v>185</v>
      </c>
      <c r="W281" s="9" t="s">
        <v>196</v>
      </c>
      <c r="X281" s="9" t="s">
        <v>44</v>
      </c>
      <c r="Y281" s="9"/>
      <c r="Z281" s="9" t="s">
        <v>267</v>
      </c>
      <c r="AA281" s="8"/>
    </row>
    <row r="282" spans="1:27" s="13" customFormat="1" ht="43.05" customHeight="1" x14ac:dyDescent="0.3">
      <c r="A282" s="26"/>
      <c r="B282" s="8"/>
      <c r="C282" s="8"/>
      <c r="D282" s="9"/>
      <c r="E282" s="9"/>
      <c r="F282" s="9"/>
      <c r="G282" s="8"/>
      <c r="H282" s="9"/>
      <c r="I282" s="11"/>
      <c r="J282" s="11"/>
      <c r="K282" s="11"/>
      <c r="L282" s="11"/>
      <c r="M282" s="11"/>
      <c r="N282" s="21"/>
      <c r="O282" s="21"/>
      <c r="P282" s="21"/>
      <c r="Q282" s="11"/>
      <c r="R282" s="11"/>
      <c r="S282" s="8"/>
      <c r="T282" s="9"/>
      <c r="U282" s="9"/>
      <c r="V282" s="9"/>
      <c r="W282" s="9"/>
      <c r="X282" s="9"/>
      <c r="Y282" s="9"/>
      <c r="Z282" s="9"/>
      <c r="AA282" s="8"/>
    </row>
    <row r="283" spans="1:27" s="13" customFormat="1" ht="56.55" customHeight="1" x14ac:dyDescent="0.3">
      <c r="A283" s="19"/>
      <c r="B283" s="24" t="s">
        <v>299</v>
      </c>
      <c r="C283" s="24"/>
      <c r="D283" s="9"/>
      <c r="E283" s="9"/>
      <c r="F283" s="9"/>
      <c r="G283" s="8"/>
      <c r="H283" s="9"/>
      <c r="I283" s="11"/>
      <c r="J283" s="11"/>
      <c r="K283" s="11"/>
      <c r="L283" s="11"/>
      <c r="M283" s="11"/>
      <c r="N283" s="21"/>
      <c r="O283" s="21"/>
      <c r="P283" s="21"/>
      <c r="Q283" s="11"/>
      <c r="R283" s="11"/>
      <c r="S283" s="8"/>
      <c r="T283" s="9"/>
      <c r="U283" s="9"/>
      <c r="V283" s="9"/>
      <c r="W283" s="9"/>
      <c r="X283" s="9"/>
      <c r="Y283" s="9"/>
      <c r="Z283" s="9"/>
      <c r="AA283" s="8"/>
    </row>
    <row r="284" spans="1:27" s="13" customFormat="1" ht="49.5" customHeight="1" x14ac:dyDescent="0.3">
      <c r="A284" s="26" t="s">
        <v>575</v>
      </c>
      <c r="B284" s="60" t="s">
        <v>368</v>
      </c>
      <c r="C284" s="8">
        <v>1</v>
      </c>
      <c r="D284" s="9" t="s">
        <v>98</v>
      </c>
      <c r="E284" s="9" t="s">
        <v>115</v>
      </c>
      <c r="F284" s="9" t="s">
        <v>146</v>
      </c>
      <c r="G284" s="8" t="s">
        <v>49</v>
      </c>
      <c r="H284" s="9"/>
      <c r="I284" s="21">
        <v>20200</v>
      </c>
      <c r="J284" s="21">
        <v>4000</v>
      </c>
      <c r="K284" s="21">
        <v>0</v>
      </c>
      <c r="L284" s="21">
        <v>18180</v>
      </c>
      <c r="M284" s="11">
        <v>0</v>
      </c>
      <c r="N284" s="21">
        <v>6000</v>
      </c>
      <c r="O284" s="21">
        <v>3084</v>
      </c>
      <c r="P284" s="21">
        <v>13900</v>
      </c>
      <c r="Q284" s="11"/>
      <c r="R284" s="11"/>
      <c r="S284" s="8" t="s">
        <v>383</v>
      </c>
      <c r="T284" s="9">
        <v>2022</v>
      </c>
      <c r="U284" s="9">
        <v>2024</v>
      </c>
      <c r="V284" s="9" t="s">
        <v>185</v>
      </c>
      <c r="W284" s="9" t="s">
        <v>81</v>
      </c>
      <c r="X284" s="9" t="s">
        <v>78</v>
      </c>
      <c r="Y284" s="9"/>
      <c r="Z284" s="9" t="s">
        <v>354</v>
      </c>
      <c r="AA284" s="8"/>
    </row>
    <row r="285" spans="1:27" s="13" customFormat="1" ht="49.5" customHeight="1" x14ac:dyDescent="0.3">
      <c r="A285" s="26" t="s">
        <v>576</v>
      </c>
      <c r="B285" s="60" t="s">
        <v>384</v>
      </c>
      <c r="C285" s="8">
        <v>1</v>
      </c>
      <c r="D285" s="9" t="s">
        <v>98</v>
      </c>
      <c r="E285" s="9" t="s">
        <v>115</v>
      </c>
      <c r="F285" s="9" t="s">
        <v>146</v>
      </c>
      <c r="G285" s="20" t="s">
        <v>49</v>
      </c>
      <c r="H285" s="9"/>
      <c r="I285" s="11">
        <v>50000</v>
      </c>
      <c r="J285" s="11">
        <v>5000</v>
      </c>
      <c r="K285" s="11">
        <v>0</v>
      </c>
      <c r="L285" s="11">
        <v>45000</v>
      </c>
      <c r="M285" s="11">
        <v>0</v>
      </c>
      <c r="N285" s="21">
        <v>0</v>
      </c>
      <c r="O285" s="21">
        <v>0</v>
      </c>
      <c r="P285" s="21">
        <v>9680</v>
      </c>
      <c r="Q285" s="11"/>
      <c r="R285" s="11"/>
      <c r="S285" s="8" t="s">
        <v>385</v>
      </c>
      <c r="T285" s="86">
        <v>2023</v>
      </c>
      <c r="U285" s="9">
        <v>2024</v>
      </c>
      <c r="V285" s="9" t="s">
        <v>185</v>
      </c>
      <c r="W285" s="9"/>
      <c r="X285" s="9" t="s">
        <v>43</v>
      </c>
      <c r="Y285" s="9"/>
      <c r="Z285" s="9" t="s">
        <v>354</v>
      </c>
      <c r="AA285" s="8"/>
    </row>
    <row r="286" spans="1:27" ht="48.6" customHeight="1" x14ac:dyDescent="0.25">
      <c r="A286" s="26" t="s">
        <v>577</v>
      </c>
      <c r="B286" s="60" t="s">
        <v>357</v>
      </c>
      <c r="C286" s="8">
        <v>1</v>
      </c>
      <c r="D286" s="9" t="s">
        <v>98</v>
      </c>
      <c r="E286" s="9" t="s">
        <v>115</v>
      </c>
      <c r="F286" s="9" t="s">
        <v>146</v>
      </c>
      <c r="G286" s="8" t="s">
        <v>49</v>
      </c>
      <c r="H286" s="9"/>
      <c r="I286" s="11">
        <v>50000</v>
      </c>
      <c r="J286" s="11">
        <f>I286-K286</f>
        <v>7500</v>
      </c>
      <c r="K286" s="11">
        <f>I286*0.85</f>
        <v>42500</v>
      </c>
      <c r="L286" s="11">
        <v>0</v>
      </c>
      <c r="M286" s="11">
        <v>0</v>
      </c>
      <c r="N286" s="21">
        <f>614+19661</f>
        <v>20275</v>
      </c>
      <c r="O286" s="21"/>
      <c r="P286" s="21"/>
      <c r="Q286" s="11"/>
      <c r="R286" s="11"/>
      <c r="S286" s="8" t="s">
        <v>358</v>
      </c>
      <c r="T286" s="9">
        <v>2019</v>
      </c>
      <c r="U286" s="9">
        <v>2023</v>
      </c>
      <c r="V286" s="9" t="s">
        <v>185</v>
      </c>
      <c r="W286" s="9" t="s">
        <v>229</v>
      </c>
      <c r="X286" s="9" t="s">
        <v>78</v>
      </c>
      <c r="Y286" s="9"/>
      <c r="Z286" s="9" t="s">
        <v>257</v>
      </c>
      <c r="AA286" s="8"/>
    </row>
    <row r="287" spans="1:27" ht="48.6" customHeight="1" x14ac:dyDescent="0.25">
      <c r="A287" s="26" t="s">
        <v>623</v>
      </c>
      <c r="B287" s="60" t="s">
        <v>935</v>
      </c>
      <c r="C287" s="8">
        <v>1</v>
      </c>
      <c r="D287" s="9" t="s">
        <v>98</v>
      </c>
      <c r="E287" s="9" t="s">
        <v>115</v>
      </c>
      <c r="F287" s="9" t="s">
        <v>146</v>
      </c>
      <c r="G287" s="8" t="s">
        <v>49</v>
      </c>
      <c r="H287" s="9"/>
      <c r="I287" s="11">
        <v>500000</v>
      </c>
      <c r="J287" s="11">
        <v>500000</v>
      </c>
      <c r="K287" s="11">
        <v>0</v>
      </c>
      <c r="L287" s="11">
        <v>0</v>
      </c>
      <c r="M287" s="11">
        <v>0</v>
      </c>
      <c r="N287" s="21">
        <v>180000</v>
      </c>
      <c r="O287" s="21"/>
      <c r="P287" s="21"/>
      <c r="Q287" s="11"/>
      <c r="R287" s="11"/>
      <c r="S287" s="8" t="s">
        <v>358</v>
      </c>
      <c r="T287" s="9">
        <v>2022</v>
      </c>
      <c r="U287" s="9">
        <v>2024</v>
      </c>
      <c r="V287" s="9" t="s">
        <v>185</v>
      </c>
      <c r="W287" s="9" t="s">
        <v>156</v>
      </c>
      <c r="X287" s="9" t="s">
        <v>78</v>
      </c>
      <c r="Y287" s="9"/>
      <c r="Z287" s="9"/>
      <c r="AA287" s="8"/>
    </row>
    <row r="288" spans="1:27" ht="48.6" customHeight="1" x14ac:dyDescent="0.25">
      <c r="A288" s="26" t="s">
        <v>821</v>
      </c>
      <c r="B288" s="8" t="s">
        <v>844</v>
      </c>
      <c r="C288" s="8">
        <v>3</v>
      </c>
      <c r="D288" s="9" t="s">
        <v>98</v>
      </c>
      <c r="E288" s="9" t="s">
        <v>115</v>
      </c>
      <c r="F288" s="9" t="s">
        <v>146</v>
      </c>
      <c r="G288" s="8" t="s">
        <v>24</v>
      </c>
      <c r="H288" s="9"/>
      <c r="I288" s="11">
        <v>60000</v>
      </c>
      <c r="J288" s="11">
        <v>60000</v>
      </c>
      <c r="K288" s="11">
        <v>0</v>
      </c>
      <c r="L288" s="11">
        <v>0</v>
      </c>
      <c r="M288" s="11">
        <v>0</v>
      </c>
      <c r="N288" s="21">
        <v>0</v>
      </c>
      <c r="O288" s="21">
        <v>0</v>
      </c>
      <c r="P288" s="21">
        <v>0</v>
      </c>
      <c r="Q288" s="11"/>
      <c r="R288" s="11"/>
      <c r="S288" s="8" t="s">
        <v>936</v>
      </c>
      <c r="T288" s="86">
        <v>2024</v>
      </c>
      <c r="U288" s="86">
        <v>2025</v>
      </c>
      <c r="V288" s="9" t="s">
        <v>224</v>
      </c>
      <c r="W288" s="9"/>
      <c r="X288" s="9" t="s">
        <v>44</v>
      </c>
      <c r="Y288" s="9"/>
      <c r="Z288" s="9"/>
      <c r="AA288" s="8"/>
    </row>
    <row r="289" spans="1:27" s="29" customFormat="1" ht="48.6" customHeight="1" x14ac:dyDescent="0.25">
      <c r="A289" s="26"/>
      <c r="B289" s="20"/>
      <c r="C289" s="20"/>
      <c r="D289" s="19"/>
      <c r="E289" s="19"/>
      <c r="F289" s="19"/>
      <c r="G289" s="20"/>
      <c r="H289" s="19"/>
      <c r="I289" s="21"/>
      <c r="J289" s="21"/>
      <c r="K289" s="21"/>
      <c r="L289" s="21"/>
      <c r="M289" s="21"/>
      <c r="N289" s="21"/>
      <c r="O289" s="21"/>
      <c r="P289" s="21"/>
      <c r="Q289" s="11"/>
      <c r="R289" s="11"/>
      <c r="S289" s="8"/>
      <c r="T289" s="9"/>
      <c r="U289" s="9"/>
      <c r="V289" s="9"/>
      <c r="W289" s="19"/>
      <c r="X289" s="19"/>
      <c r="Y289" s="19"/>
      <c r="Z289" s="19"/>
      <c r="AA289" s="20"/>
    </row>
    <row r="290" spans="1:27" ht="59.55" customHeight="1" x14ac:dyDescent="0.25">
      <c r="A290" s="19"/>
      <c r="B290" s="22" t="s">
        <v>300</v>
      </c>
      <c r="C290" s="22"/>
      <c r="D290" s="9" t="s">
        <v>99</v>
      </c>
      <c r="E290" s="9" t="s">
        <v>116</v>
      </c>
      <c r="F290" s="9"/>
      <c r="G290" s="8"/>
      <c r="H290" s="9"/>
      <c r="I290" s="11"/>
      <c r="J290" s="11"/>
      <c r="K290" s="11"/>
      <c r="L290" s="11"/>
      <c r="M290" s="11"/>
      <c r="N290" s="21"/>
      <c r="O290" s="21"/>
      <c r="P290" s="21"/>
      <c r="Q290" s="11"/>
      <c r="R290" s="11"/>
      <c r="S290" s="8"/>
      <c r="T290" s="9"/>
      <c r="U290" s="9"/>
      <c r="V290" s="9"/>
      <c r="W290" s="9"/>
      <c r="X290" s="9"/>
      <c r="Y290" s="9"/>
      <c r="Z290" s="9"/>
      <c r="AA290" s="8"/>
    </row>
    <row r="291" spans="1:27" s="13" customFormat="1" ht="56.55" customHeight="1" x14ac:dyDescent="0.3">
      <c r="A291" s="26" t="s">
        <v>579</v>
      </c>
      <c r="B291" s="60" t="s">
        <v>316</v>
      </c>
      <c r="C291" s="8">
        <v>1</v>
      </c>
      <c r="D291" s="9" t="s">
        <v>99</v>
      </c>
      <c r="E291" s="9" t="s">
        <v>116</v>
      </c>
      <c r="F291" s="9" t="s">
        <v>54</v>
      </c>
      <c r="G291" s="8" t="s">
        <v>24</v>
      </c>
      <c r="H291" s="9"/>
      <c r="I291" s="11">
        <v>10300</v>
      </c>
      <c r="J291" s="11">
        <f>I291-K291</f>
        <v>3100</v>
      </c>
      <c r="K291" s="11">
        <v>7200</v>
      </c>
      <c r="L291" s="11">
        <v>0</v>
      </c>
      <c r="M291" s="11">
        <v>0</v>
      </c>
      <c r="N291" s="21">
        <f>I291</f>
        <v>10300</v>
      </c>
      <c r="O291" s="21">
        <v>0</v>
      </c>
      <c r="P291" s="21">
        <v>10300</v>
      </c>
      <c r="Q291" s="11"/>
      <c r="R291" s="11"/>
      <c r="S291" s="8" t="s">
        <v>317</v>
      </c>
      <c r="T291" s="9">
        <v>2022</v>
      </c>
      <c r="U291" s="9">
        <v>2023</v>
      </c>
      <c r="V291" s="9" t="s">
        <v>185</v>
      </c>
      <c r="W291" s="9" t="s">
        <v>224</v>
      </c>
      <c r="X291" s="9" t="s">
        <v>44</v>
      </c>
      <c r="Y291" s="9"/>
      <c r="Z291" s="9"/>
      <c r="AA291" s="8"/>
    </row>
    <row r="292" spans="1:27" s="13" customFormat="1" ht="56.1" customHeight="1" x14ac:dyDescent="0.3">
      <c r="A292" s="26" t="s">
        <v>581</v>
      </c>
      <c r="B292" s="8" t="s">
        <v>315</v>
      </c>
      <c r="C292" s="8">
        <v>1</v>
      </c>
      <c r="D292" s="9" t="s">
        <v>99</v>
      </c>
      <c r="E292" s="9" t="s">
        <v>116</v>
      </c>
      <c r="F292" s="9" t="s">
        <v>54</v>
      </c>
      <c r="G292" s="8" t="s">
        <v>49</v>
      </c>
      <c r="H292" s="9"/>
      <c r="I292" s="11">
        <v>30900</v>
      </c>
      <c r="J292" s="11">
        <f>I292-K292</f>
        <v>9300</v>
      </c>
      <c r="K292" s="11">
        <f>K291*3</f>
        <v>21600</v>
      </c>
      <c r="L292" s="11">
        <v>0</v>
      </c>
      <c r="M292" s="11">
        <v>0</v>
      </c>
      <c r="N292" s="21">
        <v>0</v>
      </c>
      <c r="O292" s="21">
        <v>0</v>
      </c>
      <c r="P292" s="21">
        <v>0</v>
      </c>
      <c r="Q292" s="11">
        <v>10300</v>
      </c>
      <c r="R292" s="11"/>
      <c r="S292" s="8" t="s">
        <v>318</v>
      </c>
      <c r="T292" s="86">
        <v>2024</v>
      </c>
      <c r="U292" s="9">
        <v>2024</v>
      </c>
      <c r="V292" s="9" t="s">
        <v>185</v>
      </c>
      <c r="W292" s="9" t="s">
        <v>156</v>
      </c>
      <c r="X292" s="9" t="s">
        <v>43</v>
      </c>
      <c r="Y292" s="9"/>
      <c r="Z292" s="9"/>
      <c r="AA292" s="8"/>
    </row>
    <row r="293" spans="1:27" s="13" customFormat="1" ht="49.05" customHeight="1" x14ac:dyDescent="0.3">
      <c r="A293" s="25"/>
      <c r="B293" s="8"/>
      <c r="C293" s="8"/>
      <c r="D293" s="9"/>
      <c r="E293" s="9"/>
      <c r="F293" s="9"/>
      <c r="G293" s="8"/>
      <c r="H293" s="9"/>
      <c r="I293" s="11"/>
      <c r="J293" s="11"/>
      <c r="K293" s="11"/>
      <c r="L293" s="11"/>
      <c r="M293" s="11"/>
      <c r="N293" s="11"/>
      <c r="O293" s="11"/>
      <c r="P293" s="11"/>
      <c r="Q293" s="11"/>
      <c r="R293" s="11"/>
      <c r="S293" s="8"/>
      <c r="T293" s="9"/>
      <c r="U293" s="9"/>
      <c r="V293" s="9"/>
      <c r="W293" s="9"/>
      <c r="X293" s="9"/>
      <c r="Y293" s="9"/>
      <c r="Z293" s="9"/>
      <c r="AA293" s="8"/>
    </row>
    <row r="294" spans="1:27" s="13" customFormat="1" ht="53.55" customHeight="1" x14ac:dyDescent="0.3">
      <c r="A294" s="9"/>
      <c r="B294" s="24" t="s">
        <v>301</v>
      </c>
      <c r="C294" s="24"/>
      <c r="D294" s="9" t="s">
        <v>99</v>
      </c>
      <c r="E294" s="9" t="s">
        <v>117</v>
      </c>
      <c r="F294" s="9"/>
      <c r="G294" s="8"/>
      <c r="H294" s="9"/>
      <c r="I294" s="11"/>
      <c r="J294" s="11"/>
      <c r="K294" s="11"/>
      <c r="L294" s="11"/>
      <c r="M294" s="11"/>
      <c r="N294" s="11"/>
      <c r="O294" s="11"/>
      <c r="P294" s="11"/>
      <c r="Q294" s="11"/>
      <c r="R294" s="11"/>
      <c r="S294" s="8"/>
      <c r="T294" s="9"/>
      <c r="U294" s="9"/>
      <c r="V294" s="9"/>
      <c r="W294" s="9"/>
      <c r="X294" s="9"/>
      <c r="Y294" s="9"/>
      <c r="Z294" s="9"/>
      <c r="AA294" s="8"/>
    </row>
    <row r="295" spans="1:27" s="13" customFormat="1" ht="61.5" customHeight="1" x14ac:dyDescent="0.3">
      <c r="A295" s="26" t="s">
        <v>580</v>
      </c>
      <c r="B295" s="63" t="s">
        <v>214</v>
      </c>
      <c r="C295" s="8">
        <v>1</v>
      </c>
      <c r="D295" s="9" t="s">
        <v>99</v>
      </c>
      <c r="E295" s="9" t="s">
        <v>117</v>
      </c>
      <c r="F295" s="9" t="s">
        <v>149</v>
      </c>
      <c r="G295" s="8" t="s">
        <v>49</v>
      </c>
      <c r="H295" s="9"/>
      <c r="I295" s="11">
        <v>70000</v>
      </c>
      <c r="J295" s="11">
        <f>I295-K295</f>
        <v>10500</v>
      </c>
      <c r="K295" s="11">
        <f>I295*0.85</f>
        <v>59500</v>
      </c>
      <c r="L295" s="11">
        <v>0</v>
      </c>
      <c r="M295" s="11">
        <v>0</v>
      </c>
      <c r="N295" s="21">
        <v>49500</v>
      </c>
      <c r="O295" s="21">
        <v>44676</v>
      </c>
      <c r="P295" s="21"/>
      <c r="Q295" s="21"/>
      <c r="R295" s="21"/>
      <c r="S295" s="8" t="s">
        <v>215</v>
      </c>
      <c r="T295" s="9">
        <v>2019</v>
      </c>
      <c r="U295" s="9">
        <v>2022</v>
      </c>
      <c r="V295" s="9" t="s">
        <v>185</v>
      </c>
      <c r="W295" s="9" t="s">
        <v>81</v>
      </c>
      <c r="X295" s="9" t="s">
        <v>77</v>
      </c>
      <c r="Y295" s="9"/>
      <c r="Z295" s="9" t="s">
        <v>319</v>
      </c>
      <c r="AA295" s="8"/>
    </row>
    <row r="296" spans="1:27" s="13" customFormat="1" ht="115.5" customHeight="1" x14ac:dyDescent="0.3">
      <c r="A296" s="26" t="s">
        <v>583</v>
      </c>
      <c r="B296" s="8" t="s">
        <v>663</v>
      </c>
      <c r="C296" s="8">
        <v>3</v>
      </c>
      <c r="D296" s="9" t="s">
        <v>99</v>
      </c>
      <c r="E296" s="9" t="s">
        <v>117</v>
      </c>
      <c r="F296" s="9" t="s">
        <v>54</v>
      </c>
      <c r="G296" s="8" t="s">
        <v>49</v>
      </c>
      <c r="H296" s="9"/>
      <c r="I296" s="11">
        <v>30000</v>
      </c>
      <c r="J296" s="11">
        <v>30000</v>
      </c>
      <c r="K296" s="11">
        <v>0</v>
      </c>
      <c r="L296" s="11">
        <v>0</v>
      </c>
      <c r="M296" s="11">
        <v>0</v>
      </c>
      <c r="N296" s="21">
        <v>0</v>
      </c>
      <c r="O296" s="21">
        <v>0</v>
      </c>
      <c r="P296" s="21">
        <v>0</v>
      </c>
      <c r="Q296" s="21"/>
      <c r="R296" s="21"/>
      <c r="S296" s="8" t="s">
        <v>937</v>
      </c>
      <c r="T296" s="86">
        <v>2024</v>
      </c>
      <c r="U296" s="86">
        <v>2026</v>
      </c>
      <c r="V296" s="9" t="s">
        <v>185</v>
      </c>
      <c r="W296" s="9"/>
      <c r="X296" s="9" t="s">
        <v>43</v>
      </c>
      <c r="Y296" s="9"/>
      <c r="Z296" s="9"/>
      <c r="AA296" s="8"/>
    </row>
    <row r="297" spans="1:27" s="13" customFormat="1" ht="61.5" customHeight="1" x14ac:dyDescent="0.3">
      <c r="A297" s="26" t="s">
        <v>582</v>
      </c>
      <c r="B297" s="60" t="s">
        <v>608</v>
      </c>
      <c r="C297" s="8">
        <v>1</v>
      </c>
      <c r="D297" s="9" t="s">
        <v>99</v>
      </c>
      <c r="E297" s="9" t="s">
        <v>1054</v>
      </c>
      <c r="F297" s="9" t="s">
        <v>54</v>
      </c>
      <c r="G297" s="8" t="s">
        <v>49</v>
      </c>
      <c r="H297" s="9"/>
      <c r="I297" s="11">
        <v>6000</v>
      </c>
      <c r="J297" s="11">
        <v>6000</v>
      </c>
      <c r="K297" s="11">
        <v>0</v>
      </c>
      <c r="L297" s="11">
        <v>0</v>
      </c>
      <c r="M297" s="11">
        <v>0</v>
      </c>
      <c r="N297" s="21">
        <v>2500</v>
      </c>
      <c r="O297" s="21">
        <v>2323</v>
      </c>
      <c r="P297" s="21">
        <v>0</v>
      </c>
      <c r="Q297" s="21"/>
      <c r="R297" s="21"/>
      <c r="S297" s="8" t="s">
        <v>938</v>
      </c>
      <c r="T297" s="9">
        <v>2022</v>
      </c>
      <c r="U297" s="86">
        <v>2024</v>
      </c>
      <c r="V297" s="9" t="s">
        <v>185</v>
      </c>
      <c r="W297" s="9"/>
      <c r="X297" s="9" t="s">
        <v>78</v>
      </c>
      <c r="Y297" s="9"/>
      <c r="Z297" s="9"/>
      <c r="AA297" s="8"/>
    </row>
    <row r="298" spans="1:27" s="13" customFormat="1" ht="52.5" customHeight="1" x14ac:dyDescent="0.3">
      <c r="A298" s="102" t="s">
        <v>578</v>
      </c>
      <c r="B298" s="78" t="s">
        <v>364</v>
      </c>
      <c r="C298" s="78">
        <v>1</v>
      </c>
      <c r="D298" s="87" t="s">
        <v>99</v>
      </c>
      <c r="E298" s="87" t="s">
        <v>117</v>
      </c>
      <c r="F298" s="87" t="s">
        <v>149</v>
      </c>
      <c r="G298" s="78" t="s">
        <v>24</v>
      </c>
      <c r="H298" s="87"/>
      <c r="I298" s="85">
        <v>25000</v>
      </c>
      <c r="J298" s="85">
        <f>I298-K298</f>
        <v>8750</v>
      </c>
      <c r="K298" s="85">
        <f>I298*0.65</f>
        <v>16250</v>
      </c>
      <c r="L298" s="85">
        <v>0</v>
      </c>
      <c r="M298" s="85">
        <v>0</v>
      </c>
      <c r="N298" s="85">
        <v>8450</v>
      </c>
      <c r="O298" s="85">
        <v>0</v>
      </c>
      <c r="P298" s="85">
        <v>0</v>
      </c>
      <c r="Q298" s="85">
        <v>0</v>
      </c>
      <c r="R298" s="85"/>
      <c r="S298" s="70" t="s">
        <v>667</v>
      </c>
      <c r="T298" s="71">
        <v>2022</v>
      </c>
      <c r="U298" s="71">
        <v>2024</v>
      </c>
      <c r="V298" s="71" t="s">
        <v>185</v>
      </c>
      <c r="W298" s="71"/>
      <c r="X298" s="71" t="s">
        <v>43</v>
      </c>
      <c r="Y298" s="71"/>
      <c r="Z298" s="70" t="s">
        <v>365</v>
      </c>
      <c r="AA298" s="70"/>
    </row>
    <row r="299" spans="1:27" s="84" customFormat="1" ht="85.2" customHeight="1" x14ac:dyDescent="0.3">
      <c r="A299" s="73" t="s">
        <v>984</v>
      </c>
      <c r="B299" s="73" t="s">
        <v>985</v>
      </c>
      <c r="C299" s="88">
        <v>3</v>
      </c>
      <c r="D299" s="89" t="s">
        <v>99</v>
      </c>
      <c r="E299" s="89" t="s">
        <v>117</v>
      </c>
      <c r="F299" s="89" t="s">
        <v>149</v>
      </c>
      <c r="G299" s="89" t="s">
        <v>49</v>
      </c>
      <c r="H299" s="89"/>
      <c r="I299" s="90">
        <v>124205</v>
      </c>
      <c r="J299" s="90">
        <v>21090</v>
      </c>
      <c r="K299" s="90">
        <v>0</v>
      </c>
      <c r="L299" s="90">
        <v>103115</v>
      </c>
      <c r="M299" s="90">
        <v>0</v>
      </c>
      <c r="N299" s="90">
        <v>0</v>
      </c>
      <c r="O299" s="90">
        <v>0</v>
      </c>
      <c r="P299" s="90">
        <v>63753</v>
      </c>
      <c r="Q299" s="90">
        <v>60452</v>
      </c>
      <c r="R299" s="90"/>
      <c r="S299" s="89" t="s">
        <v>987</v>
      </c>
      <c r="T299" s="88">
        <v>2023</v>
      </c>
      <c r="U299" s="88">
        <v>2024</v>
      </c>
      <c r="V299" s="89" t="s">
        <v>185</v>
      </c>
      <c r="W299" s="89" t="s">
        <v>196</v>
      </c>
      <c r="X299" s="89" t="s">
        <v>44</v>
      </c>
      <c r="Y299" s="89"/>
      <c r="Z299" s="89" t="s">
        <v>986</v>
      </c>
      <c r="AA299" s="89"/>
    </row>
    <row r="300" spans="1:27" s="84" customFormat="1" ht="114" customHeight="1" x14ac:dyDescent="0.3">
      <c r="A300" s="73" t="s">
        <v>988</v>
      </c>
      <c r="B300" s="73" t="s">
        <v>989</v>
      </c>
      <c r="C300" s="88">
        <v>3</v>
      </c>
      <c r="D300" s="89" t="s">
        <v>99</v>
      </c>
      <c r="E300" s="89" t="s">
        <v>117</v>
      </c>
      <c r="F300" s="89" t="s">
        <v>148</v>
      </c>
      <c r="G300" s="89" t="s">
        <v>49</v>
      </c>
      <c r="H300" s="89"/>
      <c r="I300" s="90">
        <v>70000</v>
      </c>
      <c r="J300" s="90">
        <v>7000</v>
      </c>
      <c r="K300" s="90">
        <v>56000</v>
      </c>
      <c r="L300" s="90">
        <v>7000</v>
      </c>
      <c r="M300" s="90">
        <v>0</v>
      </c>
      <c r="N300" s="90">
        <v>0</v>
      </c>
      <c r="O300" s="90">
        <v>0</v>
      </c>
      <c r="P300" s="90">
        <v>10000</v>
      </c>
      <c r="Q300" s="90">
        <v>30000</v>
      </c>
      <c r="R300" s="90">
        <v>30000</v>
      </c>
      <c r="S300" s="89" t="s">
        <v>995</v>
      </c>
      <c r="T300" s="88">
        <v>2023</v>
      </c>
      <c r="U300" s="88">
        <v>2025</v>
      </c>
      <c r="V300" s="89" t="s">
        <v>185</v>
      </c>
      <c r="W300" s="89"/>
      <c r="X300" s="89" t="s">
        <v>44</v>
      </c>
      <c r="Y300" s="89"/>
      <c r="Z300" s="89" t="s">
        <v>996</v>
      </c>
      <c r="AA300" s="89"/>
    </row>
    <row r="301" spans="1:27" s="84" customFormat="1" ht="109.2" customHeight="1" x14ac:dyDescent="0.3">
      <c r="A301" s="73" t="s">
        <v>990</v>
      </c>
      <c r="B301" s="73" t="s">
        <v>991</v>
      </c>
      <c r="C301" s="88">
        <v>3</v>
      </c>
      <c r="D301" s="89" t="s">
        <v>99</v>
      </c>
      <c r="E301" s="89" t="s">
        <v>117</v>
      </c>
      <c r="F301" s="89" t="s">
        <v>148</v>
      </c>
      <c r="G301" s="89" t="s">
        <v>49</v>
      </c>
      <c r="H301" s="89"/>
      <c r="I301" s="90">
        <v>10000</v>
      </c>
      <c r="J301" s="90">
        <v>4000</v>
      </c>
      <c r="K301" s="90">
        <v>6000</v>
      </c>
      <c r="L301" s="90">
        <v>0</v>
      </c>
      <c r="M301" s="90">
        <v>0</v>
      </c>
      <c r="N301" s="90">
        <v>0</v>
      </c>
      <c r="O301" s="90">
        <v>0</v>
      </c>
      <c r="P301" s="90">
        <v>5000</v>
      </c>
      <c r="Q301" s="90">
        <v>5000</v>
      </c>
      <c r="R301" s="90"/>
      <c r="S301" s="89" t="s">
        <v>992</v>
      </c>
      <c r="T301" s="88">
        <v>2023</v>
      </c>
      <c r="U301" s="88">
        <v>2024</v>
      </c>
      <c r="V301" s="89" t="s">
        <v>185</v>
      </c>
      <c r="W301" s="89"/>
      <c r="X301" s="89" t="s">
        <v>44</v>
      </c>
      <c r="Y301" s="89"/>
      <c r="Z301" s="89" t="s">
        <v>993</v>
      </c>
      <c r="AA301" s="89"/>
    </row>
    <row r="302" spans="1:27" x14ac:dyDescent="0.25">
      <c r="I302" s="59">
        <f>SUM(I6:I301)</f>
        <v>147774458.85999998</v>
      </c>
      <c r="P302" s="59">
        <f>SUM(P6:P301)</f>
        <v>5554426.21</v>
      </c>
    </row>
    <row r="304" spans="1:27" ht="24" customHeight="1" x14ac:dyDescent="0.25">
      <c r="A304" s="116" t="s">
        <v>801</v>
      </c>
      <c r="B304" s="116"/>
    </row>
    <row r="305" spans="1:10" ht="24" customHeight="1" x14ac:dyDescent="0.3">
      <c r="A305" s="37"/>
      <c r="B305" s="38"/>
      <c r="J305" s="59"/>
    </row>
    <row r="306" spans="1:10" ht="34.5" customHeight="1" x14ac:dyDescent="0.3">
      <c r="A306" s="41"/>
      <c r="B306" s="42" t="s">
        <v>802</v>
      </c>
    </row>
    <row r="307" spans="1:10" ht="51" customHeight="1" x14ac:dyDescent="0.25">
      <c r="A307" s="47">
        <v>1</v>
      </c>
      <c r="B307" s="44" t="s">
        <v>807</v>
      </c>
    </row>
    <row r="308" spans="1:10" ht="49.5" customHeight="1" x14ac:dyDescent="0.25">
      <c r="A308" s="47">
        <v>2</v>
      </c>
      <c r="B308" s="44" t="s">
        <v>845</v>
      </c>
    </row>
    <row r="309" spans="1:10" ht="42" customHeight="1" x14ac:dyDescent="0.25">
      <c r="A309" s="47">
        <v>3</v>
      </c>
      <c r="B309" s="44" t="s">
        <v>822</v>
      </c>
    </row>
    <row r="310" spans="1:10" ht="16.2" x14ac:dyDescent="0.3">
      <c r="A310" s="39"/>
      <c r="B310" s="40"/>
    </row>
    <row r="311" spans="1:10" ht="40.5" customHeight="1" x14ac:dyDescent="0.3">
      <c r="A311" s="41"/>
      <c r="B311" s="42" t="s">
        <v>823</v>
      </c>
    </row>
    <row r="312" spans="1:10" ht="49.5" customHeight="1" x14ac:dyDescent="0.3">
      <c r="A312" s="43"/>
      <c r="B312" s="44" t="s">
        <v>805</v>
      </c>
    </row>
    <row r="313" spans="1:10" ht="49.5" customHeight="1" x14ac:dyDescent="0.3">
      <c r="A313" s="45"/>
      <c r="B313" s="44" t="s">
        <v>806</v>
      </c>
    </row>
    <row r="314" spans="1:10" ht="49.5" customHeight="1" x14ac:dyDescent="0.3">
      <c r="A314" s="46"/>
      <c r="B314" s="44" t="s">
        <v>803</v>
      </c>
    </row>
    <row r="315" spans="1:10" ht="49.5" customHeight="1" x14ac:dyDescent="0.3">
      <c r="A315" s="61"/>
      <c r="B315" s="44" t="s">
        <v>804</v>
      </c>
    </row>
    <row r="316" spans="1:10" ht="16.2" x14ac:dyDescent="0.3">
      <c r="A316" s="39"/>
      <c r="B316" s="40"/>
    </row>
    <row r="319" spans="1:10" ht="25.2" customHeight="1" x14ac:dyDescent="0.25">
      <c r="B319" s="123" t="s">
        <v>1061</v>
      </c>
      <c r="C319" s="124" t="s">
        <v>1062</v>
      </c>
      <c r="D319" s="124"/>
      <c r="E319" s="124"/>
      <c r="F319" s="124"/>
      <c r="G319" s="124"/>
      <c r="H319" s="124"/>
      <c r="I319" s="124"/>
      <c r="J319" s="123" t="s">
        <v>1063</v>
      </c>
    </row>
    <row r="320" spans="1:10" x14ac:dyDescent="0.25">
      <c r="B320" s="123"/>
      <c r="C320" s="124"/>
      <c r="D320" s="124"/>
      <c r="E320" s="124"/>
      <c r="F320" s="124"/>
      <c r="G320" s="124"/>
      <c r="H320" s="124"/>
      <c r="I320" s="124"/>
      <c r="J320" s="123"/>
    </row>
    <row r="321" spans="2:10" x14ac:dyDescent="0.25">
      <c r="B321" s="123"/>
      <c r="C321" s="124"/>
      <c r="D321" s="124"/>
      <c r="E321" s="124"/>
      <c r="F321" s="124"/>
      <c r="G321" s="124"/>
      <c r="H321" s="124"/>
      <c r="I321" s="124"/>
      <c r="J321" s="123"/>
    </row>
  </sheetData>
  <sheetProtection formatCells="0" formatColumns="0" formatRows="0" insertColumns="0" insertRows="0" insertHyperlinks="0" deleteColumns="0" deleteRows="0"/>
  <autoFilter ref="A5:AA301" xr:uid="{00000000-0009-0000-0000-000000000000}">
    <sortState xmlns:xlrd2="http://schemas.microsoft.com/office/spreadsheetml/2017/richdata2" ref="A7:AA298">
      <sortCondition ref="D5:D298"/>
    </sortState>
  </autoFilter>
  <mergeCells count="26">
    <mergeCell ref="B319:B321"/>
    <mergeCell ref="C319:I321"/>
    <mergeCell ref="J319:J321"/>
    <mergeCell ref="A1:AA1"/>
    <mergeCell ref="A304:B304"/>
    <mergeCell ref="S4:S5"/>
    <mergeCell ref="N4:N5"/>
    <mergeCell ref="A3:AA3"/>
    <mergeCell ref="A2:AA2"/>
    <mergeCell ref="AA4:AA5"/>
    <mergeCell ref="V4:V5"/>
    <mergeCell ref="W4:W5"/>
    <mergeCell ref="X4:X5"/>
    <mergeCell ref="Z4:Z5"/>
    <mergeCell ref="D4:F4"/>
    <mergeCell ref="J4:M4"/>
    <mergeCell ref="T4:U4"/>
    <mergeCell ref="Q4:Q5"/>
    <mergeCell ref="A4:A5"/>
    <mergeCell ref="R4:R5"/>
    <mergeCell ref="B4:B5"/>
    <mergeCell ref="G4:G5"/>
    <mergeCell ref="O4:O5"/>
    <mergeCell ref="P4:P5"/>
    <mergeCell ref="H4:H5"/>
    <mergeCell ref="I4:I5"/>
  </mergeCells>
  <phoneticPr fontId="2" type="noConversion"/>
  <pageMargins left="0.31496062992125984" right="0.19685039370078741" top="0.55118110236220474" bottom="0.19685039370078741" header="0.31496062992125984" footer="0.11811023622047245"/>
  <pageSetup paperSize="8" scale="35" fitToHeight="0" orientation="landscape"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7D312EC8-54BD-412C-A81B-A4D0580740CE}">
          <x14:formula1>
            <xm:f>Dati!$I$2:$I$29</xm:f>
          </x14:formula1>
          <xm:sqref>V48:W48 W49 V45:V47 V49:V98 V103:V106 V6:V24 V26:V43 V282:V301 V201:V279 V112:V179 V195:V198</xm:sqref>
        </x14:dataValidation>
        <x14:dataValidation type="list" allowBlank="1" showInputMessage="1" showErrorMessage="1" xr:uid="{89B1146F-8185-4038-8112-2165926266D0}">
          <x14:formula1>
            <xm:f>Dati!$J$2:$J$50</xm:f>
          </x14:formula1>
          <xm:sqref>W45:W47 W6:W24 W26:W43 W282:W301 W201:W241 W244:W279 W50:W179 W195:W198</xm:sqref>
        </x14:dataValidation>
        <x14:dataValidation type="list" allowBlank="1" showInputMessage="1" showErrorMessage="1" xr:uid="{7C7933CF-741B-4878-A73A-2C27C665C76C}">
          <x14:formula1>
            <xm:f>Dati!$A$2:$A$5</xm:f>
          </x14:formula1>
          <xm:sqref>D102:D140 D45:D98 D6:D43 D282:D301 D201:D279 D143:D198</xm:sqref>
        </x14:dataValidation>
        <x14:dataValidation type="list" allowBlank="1" showInputMessage="1" showErrorMessage="1" xr:uid="{E118D3FB-06A6-4008-8B4D-E3FA537F57BB}">
          <x14:formula1>
            <xm:f>Dati!$B$2:$B$19</xm:f>
          </x14:formula1>
          <xm:sqref>E45:E140 E6:E43 E282:E301 E201:E279 E143:E198</xm:sqref>
        </x14:dataValidation>
        <x14:dataValidation type="list" allowBlank="1" showInputMessage="1" showErrorMessage="1" xr:uid="{63DE183A-8800-4438-B060-59C254738911}">
          <x14:formula1>
            <xm:f>Dati!$C$2:$C$53</xm:f>
          </x14:formula1>
          <xm:sqref>F45:F140 F6:F43 F282:F301 F201:F279 F143:F198</xm:sqref>
        </x14:dataValidation>
        <x14:dataValidation type="list" allowBlank="1" showInputMessage="1" showErrorMessage="1" xr:uid="{D6F42512-FC76-4C0A-B589-A12F26C9EA72}">
          <x14:formula1>
            <xm:f>Dati!$D$2:$D$26</xm:f>
          </x14:formula1>
          <xm:sqref>G196:G198 G45:G140 G6:G24 G26:G43 G142:G176 G282:G301 G201:G279</xm:sqref>
        </x14:dataValidation>
        <x14:dataValidation type="list" allowBlank="1" showInputMessage="1" showErrorMessage="1" xr:uid="{37CF502A-ECD7-4AEA-9953-83ADE441886D}">
          <x14:formula1>
            <xm:f>Dati!$F$2:$F$5</xm:f>
          </x14:formula1>
          <xm:sqref>X199:X225 X205:Y206 X102:Y107 X45:Y98 X196:Y198 X108:X111 X6:Y24 X26:Y43 X112:Y176 X282:Y301 X226:Y241 X244:Y279 X242:X243</xm:sqref>
        </x14:dataValidation>
        <x14:dataValidation type="list" allowBlank="1" showInputMessage="1" showErrorMessage="1" xr:uid="{E0FFD5C7-EB3F-4662-A71F-BFD5ED00B7BB}">
          <x14:formula1>
            <xm:f>Dati!$G$2:$G$15</xm:f>
          </x14:formula1>
          <xm:sqref>T6:T24 T26:T43 T282:T301 T201:T279 T45:T181 T195:T198</xm:sqref>
        </x14:dataValidation>
        <x14:dataValidation type="list" allowBlank="1" showInputMessage="1" showErrorMessage="1" xr:uid="{DC73E43E-5C9D-4544-AAF8-FB97A88BCF21}">
          <x14:formula1>
            <xm:f>Dati!$H$2:$H$15</xm:f>
          </x14:formula1>
          <xm:sqref>U6:U24 U26:U43 U282:U301 U202:U279 U45:U181 U195:U198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02906-9F16-437B-8FEB-E1E8DACC756C}">
  <dimension ref="A1:M53"/>
  <sheetViews>
    <sheetView workbookViewId="0">
      <selection activeCell="F28" sqref="F28"/>
    </sheetView>
  </sheetViews>
  <sheetFormatPr defaultRowHeight="14.4" x14ac:dyDescent="0.3"/>
  <cols>
    <col min="1" max="1" width="10.21875" customWidth="1"/>
    <col min="2" max="2" width="12.21875" customWidth="1"/>
    <col min="3" max="3" width="11.21875" customWidth="1"/>
    <col min="4" max="5" width="19.21875" customWidth="1"/>
    <col min="6" max="6" width="17.5546875" customWidth="1"/>
    <col min="7" max="7" width="10.77734375" customWidth="1"/>
    <col min="8" max="8" width="11.77734375" customWidth="1"/>
    <col min="9" max="9" width="26.21875" customWidth="1"/>
    <col min="10" max="10" width="33.44140625" customWidth="1"/>
    <col min="11" max="11" width="22" customWidth="1"/>
    <col min="12" max="12" width="18.77734375" customWidth="1"/>
    <col min="13" max="13" width="34.33203125" customWidth="1"/>
  </cols>
  <sheetData>
    <row r="1" spans="1:13" s="1" customFormat="1" ht="42.6" customHeight="1" x14ac:dyDescent="0.3">
      <c r="A1" s="2" t="s">
        <v>92</v>
      </c>
      <c r="B1" s="2" t="s">
        <v>5</v>
      </c>
      <c r="C1" s="1" t="s">
        <v>4</v>
      </c>
      <c r="D1" s="2" t="s">
        <v>159</v>
      </c>
      <c r="E1" s="2" t="s">
        <v>157</v>
      </c>
      <c r="F1" s="1" t="s">
        <v>79</v>
      </c>
      <c r="G1" s="2" t="s">
        <v>7</v>
      </c>
      <c r="H1" s="2" t="s">
        <v>158</v>
      </c>
      <c r="I1" s="2" t="s">
        <v>12</v>
      </c>
      <c r="J1" s="1" t="s">
        <v>11</v>
      </c>
      <c r="K1" s="1" t="s">
        <v>217</v>
      </c>
      <c r="L1" s="2" t="s">
        <v>609</v>
      </c>
    </row>
    <row r="2" spans="1:13" x14ac:dyDescent="0.3">
      <c r="A2" s="3" t="s">
        <v>96</v>
      </c>
      <c r="B2" s="3" t="s">
        <v>100</v>
      </c>
      <c r="C2" t="s">
        <v>118</v>
      </c>
      <c r="D2" t="s">
        <v>24</v>
      </c>
      <c r="E2" t="s">
        <v>24</v>
      </c>
      <c r="F2" t="s">
        <v>43</v>
      </c>
      <c r="G2">
        <v>2017</v>
      </c>
      <c r="H2">
        <v>2017</v>
      </c>
      <c r="I2" t="s">
        <v>185</v>
      </c>
      <c r="J2" t="s">
        <v>81</v>
      </c>
      <c r="K2" t="s">
        <v>218</v>
      </c>
      <c r="L2">
        <v>1</v>
      </c>
      <c r="M2" t="s">
        <v>664</v>
      </c>
    </row>
    <row r="3" spans="1:13" x14ac:dyDescent="0.3">
      <c r="A3" s="3" t="s">
        <v>97</v>
      </c>
      <c r="B3" s="3" t="s">
        <v>101</v>
      </c>
      <c r="C3" t="s">
        <v>119</v>
      </c>
      <c r="D3" t="s">
        <v>27</v>
      </c>
      <c r="E3" t="s">
        <v>27</v>
      </c>
      <c r="F3" t="s">
        <v>44</v>
      </c>
      <c r="G3">
        <v>2018</v>
      </c>
      <c r="H3">
        <v>2018</v>
      </c>
      <c r="I3" t="s">
        <v>196</v>
      </c>
      <c r="J3" t="s">
        <v>87</v>
      </c>
      <c r="K3" t="s">
        <v>219</v>
      </c>
      <c r="L3">
        <v>2</v>
      </c>
      <c r="M3" t="s">
        <v>665</v>
      </c>
    </row>
    <row r="4" spans="1:13" x14ac:dyDescent="0.3">
      <c r="A4" s="3" t="s">
        <v>98</v>
      </c>
      <c r="B4" s="3" t="s">
        <v>102</v>
      </c>
      <c r="C4" t="s">
        <v>18</v>
      </c>
      <c r="D4" t="s">
        <v>71</v>
      </c>
      <c r="E4" t="s">
        <v>71</v>
      </c>
      <c r="F4" t="s">
        <v>78</v>
      </c>
      <c r="G4">
        <v>2019</v>
      </c>
      <c r="H4">
        <v>2019</v>
      </c>
      <c r="I4" t="s">
        <v>93</v>
      </c>
      <c r="J4" t="s">
        <v>90</v>
      </c>
      <c r="K4" t="s">
        <v>220</v>
      </c>
      <c r="L4">
        <v>3</v>
      </c>
      <c r="M4" t="s">
        <v>666</v>
      </c>
    </row>
    <row r="5" spans="1:13" x14ac:dyDescent="0.3">
      <c r="A5" s="3" t="s">
        <v>99</v>
      </c>
      <c r="B5" s="3" t="s">
        <v>103</v>
      </c>
      <c r="C5" t="s">
        <v>120</v>
      </c>
      <c r="D5" t="s">
        <v>57</v>
      </c>
      <c r="E5" t="s">
        <v>57</v>
      </c>
      <c r="F5" t="s">
        <v>77</v>
      </c>
      <c r="G5">
        <v>2020</v>
      </c>
      <c r="H5">
        <v>2020</v>
      </c>
      <c r="I5" t="s">
        <v>94</v>
      </c>
      <c r="J5" t="s">
        <v>82</v>
      </c>
      <c r="K5" t="s">
        <v>221</v>
      </c>
    </row>
    <row r="6" spans="1:13" ht="15.6" customHeight="1" x14ac:dyDescent="0.3">
      <c r="B6" s="3" t="s">
        <v>104</v>
      </c>
      <c r="C6" t="s">
        <v>121</v>
      </c>
      <c r="D6" t="s">
        <v>939</v>
      </c>
      <c r="E6" t="s">
        <v>939</v>
      </c>
      <c r="G6">
        <v>2021</v>
      </c>
      <c r="H6">
        <v>2021</v>
      </c>
      <c r="I6" t="s">
        <v>82</v>
      </c>
      <c r="J6" t="s">
        <v>86</v>
      </c>
    </row>
    <row r="7" spans="1:13" x14ac:dyDescent="0.3">
      <c r="B7" s="3" t="s">
        <v>105</v>
      </c>
      <c r="C7" t="s">
        <v>19</v>
      </c>
      <c r="D7" t="s">
        <v>73</v>
      </c>
      <c r="E7" t="s">
        <v>73</v>
      </c>
      <c r="G7">
        <v>2022</v>
      </c>
      <c r="H7">
        <v>2022</v>
      </c>
      <c r="I7" t="s">
        <v>84</v>
      </c>
      <c r="J7" t="s">
        <v>55</v>
      </c>
    </row>
    <row r="8" spans="1:13" x14ac:dyDescent="0.3">
      <c r="B8" s="3" t="s">
        <v>106</v>
      </c>
      <c r="C8" t="s">
        <v>122</v>
      </c>
      <c r="D8" t="s">
        <v>70</v>
      </c>
      <c r="E8" t="s">
        <v>70</v>
      </c>
      <c r="G8">
        <v>2023</v>
      </c>
      <c r="H8">
        <v>2023</v>
      </c>
      <c r="I8" t="s">
        <v>201</v>
      </c>
      <c r="J8" t="s">
        <v>84</v>
      </c>
    </row>
    <row r="9" spans="1:13" x14ac:dyDescent="0.3">
      <c r="B9" s="3" t="s">
        <v>107</v>
      </c>
      <c r="C9" t="s">
        <v>123</v>
      </c>
      <c r="D9" t="s">
        <v>60</v>
      </c>
      <c r="E9" t="s">
        <v>60</v>
      </c>
      <c r="G9">
        <v>2024</v>
      </c>
      <c r="H9">
        <v>2024</v>
      </c>
      <c r="I9" t="s">
        <v>85</v>
      </c>
      <c r="J9" t="s">
        <v>201</v>
      </c>
    </row>
    <row r="10" spans="1:13" x14ac:dyDescent="0.3">
      <c r="B10" s="3" t="s">
        <v>108</v>
      </c>
      <c r="C10" t="s">
        <v>124</v>
      </c>
      <c r="D10" t="s">
        <v>65</v>
      </c>
      <c r="E10" t="s">
        <v>65</v>
      </c>
      <c r="G10">
        <v>2025</v>
      </c>
      <c r="H10">
        <v>2025</v>
      </c>
      <c r="I10" t="s">
        <v>83</v>
      </c>
      <c r="J10" t="s">
        <v>85</v>
      </c>
    </row>
    <row r="11" spans="1:13" x14ac:dyDescent="0.3">
      <c r="B11" s="3" t="s">
        <v>109</v>
      </c>
      <c r="C11" t="s">
        <v>125</v>
      </c>
      <c r="D11" t="s">
        <v>59</v>
      </c>
      <c r="E11" t="s">
        <v>59</v>
      </c>
      <c r="G11">
        <v>2026</v>
      </c>
      <c r="H11">
        <v>2026</v>
      </c>
      <c r="I11" t="s">
        <v>151</v>
      </c>
      <c r="J11" t="s">
        <v>83</v>
      </c>
    </row>
    <row r="12" spans="1:13" x14ac:dyDescent="0.3">
      <c r="B12" s="3" t="s">
        <v>110</v>
      </c>
      <c r="C12" t="s">
        <v>21</v>
      </c>
      <c r="D12" t="s">
        <v>68</v>
      </c>
      <c r="E12" t="s">
        <v>68</v>
      </c>
      <c r="G12">
        <v>2027</v>
      </c>
      <c r="H12">
        <v>2027</v>
      </c>
      <c r="I12" t="s">
        <v>95</v>
      </c>
      <c r="J12" t="s">
        <v>151</v>
      </c>
    </row>
    <row r="13" spans="1:13" x14ac:dyDescent="0.3">
      <c r="B13" s="3" t="s">
        <v>111</v>
      </c>
      <c r="C13" t="s">
        <v>20</v>
      </c>
      <c r="D13" t="s">
        <v>64</v>
      </c>
      <c r="E13" t="s">
        <v>64</v>
      </c>
      <c r="G13">
        <v>2028</v>
      </c>
      <c r="H13">
        <v>2028</v>
      </c>
      <c r="I13" t="s">
        <v>42</v>
      </c>
      <c r="J13" t="s">
        <v>89</v>
      </c>
    </row>
    <row r="14" spans="1:13" x14ac:dyDescent="0.3">
      <c r="B14" s="3" t="s">
        <v>112</v>
      </c>
      <c r="C14" t="s">
        <v>22</v>
      </c>
      <c r="D14" t="s">
        <v>66</v>
      </c>
      <c r="E14" t="s">
        <v>66</v>
      </c>
      <c r="G14">
        <v>2029</v>
      </c>
      <c r="H14">
        <v>2029</v>
      </c>
      <c r="I14" t="s">
        <v>150</v>
      </c>
      <c r="J14" t="s">
        <v>88</v>
      </c>
    </row>
    <row r="15" spans="1:13" x14ac:dyDescent="0.3">
      <c r="B15" s="3" t="s">
        <v>113</v>
      </c>
      <c r="C15" t="s">
        <v>23</v>
      </c>
      <c r="D15" t="s">
        <v>72</v>
      </c>
      <c r="E15" t="s">
        <v>72</v>
      </c>
      <c r="G15">
        <v>2030</v>
      </c>
      <c r="H15">
        <v>2030</v>
      </c>
      <c r="I15" t="s">
        <v>152</v>
      </c>
      <c r="J15" t="s">
        <v>80</v>
      </c>
    </row>
    <row r="16" spans="1:13" x14ac:dyDescent="0.3">
      <c r="B16" s="3" t="s">
        <v>114</v>
      </c>
      <c r="C16" t="s">
        <v>126</v>
      </c>
      <c r="D16" t="s">
        <v>69</v>
      </c>
      <c r="E16" t="s">
        <v>69</v>
      </c>
      <c r="I16" t="s">
        <v>153</v>
      </c>
      <c r="J16" t="s">
        <v>163</v>
      </c>
    </row>
    <row r="17" spans="2:10" x14ac:dyDescent="0.3">
      <c r="B17" s="3" t="s">
        <v>115</v>
      </c>
      <c r="C17" t="s">
        <v>127</v>
      </c>
      <c r="D17" t="s">
        <v>58</v>
      </c>
      <c r="E17" t="s">
        <v>58</v>
      </c>
      <c r="I17" t="s">
        <v>177</v>
      </c>
      <c r="J17" t="s">
        <v>164</v>
      </c>
    </row>
    <row r="18" spans="2:10" x14ac:dyDescent="0.3">
      <c r="B18" s="3" t="s">
        <v>116</v>
      </c>
      <c r="C18" t="s">
        <v>30</v>
      </c>
      <c r="D18" t="s">
        <v>61</v>
      </c>
      <c r="E18" t="s">
        <v>61</v>
      </c>
      <c r="I18" t="s">
        <v>154</v>
      </c>
      <c r="J18" t="s">
        <v>166</v>
      </c>
    </row>
    <row r="19" spans="2:10" x14ac:dyDescent="0.3">
      <c r="B19" s="3" t="s">
        <v>117</v>
      </c>
      <c r="C19" t="s">
        <v>25</v>
      </c>
      <c r="D19" t="s">
        <v>74</v>
      </c>
      <c r="E19" t="s">
        <v>74</v>
      </c>
      <c r="I19" t="s">
        <v>155</v>
      </c>
      <c r="J19" t="s">
        <v>165</v>
      </c>
    </row>
    <row r="20" spans="2:10" x14ac:dyDescent="0.3">
      <c r="B20" s="3"/>
      <c r="C20" t="s">
        <v>32</v>
      </c>
      <c r="D20" t="s">
        <v>67</v>
      </c>
      <c r="E20" t="s">
        <v>67</v>
      </c>
      <c r="I20" t="s">
        <v>156</v>
      </c>
      <c r="J20" t="s">
        <v>167</v>
      </c>
    </row>
    <row r="21" spans="2:10" x14ac:dyDescent="0.3">
      <c r="B21" s="3"/>
      <c r="C21" t="s">
        <v>34</v>
      </c>
      <c r="D21" t="s">
        <v>62</v>
      </c>
      <c r="E21" t="s">
        <v>62</v>
      </c>
      <c r="I21" t="s">
        <v>224</v>
      </c>
      <c r="J21" t="s">
        <v>168</v>
      </c>
    </row>
    <row r="22" spans="2:10" x14ac:dyDescent="0.3">
      <c r="B22" s="3"/>
      <c r="C22" t="s">
        <v>35</v>
      </c>
      <c r="D22" t="s">
        <v>63</v>
      </c>
      <c r="E22" t="s">
        <v>63</v>
      </c>
      <c r="I22" t="s">
        <v>225</v>
      </c>
      <c r="J22" t="s">
        <v>169</v>
      </c>
    </row>
    <row r="23" spans="2:10" x14ac:dyDescent="0.3">
      <c r="C23" t="s">
        <v>128</v>
      </c>
      <c r="D23" t="s">
        <v>49</v>
      </c>
      <c r="E23" t="s">
        <v>49</v>
      </c>
      <c r="I23" t="s">
        <v>229</v>
      </c>
      <c r="J23" t="s">
        <v>170</v>
      </c>
    </row>
    <row r="24" spans="2:10" x14ac:dyDescent="0.3">
      <c r="C24" t="s">
        <v>129</v>
      </c>
      <c r="D24" t="s">
        <v>75</v>
      </c>
      <c r="E24" t="s">
        <v>75</v>
      </c>
      <c r="J24" t="s">
        <v>171</v>
      </c>
    </row>
    <row r="25" spans="2:10" x14ac:dyDescent="0.3">
      <c r="C25" t="s">
        <v>130</v>
      </c>
      <c r="D25" t="s">
        <v>76</v>
      </c>
      <c r="E25" t="s">
        <v>76</v>
      </c>
      <c r="J25" t="s">
        <v>172</v>
      </c>
    </row>
    <row r="26" spans="2:10" x14ac:dyDescent="0.3">
      <c r="C26" t="s">
        <v>131</v>
      </c>
      <c r="D26" t="s">
        <v>160</v>
      </c>
      <c r="E26" t="s">
        <v>160</v>
      </c>
      <c r="J26" t="s">
        <v>173</v>
      </c>
    </row>
    <row r="27" spans="2:10" x14ac:dyDescent="0.3">
      <c r="C27" t="s">
        <v>132</v>
      </c>
      <c r="J27" t="s">
        <v>174</v>
      </c>
    </row>
    <row r="28" spans="2:10" x14ac:dyDescent="0.3">
      <c r="C28" t="s">
        <v>38</v>
      </c>
      <c r="J28" t="s">
        <v>175</v>
      </c>
    </row>
    <row r="29" spans="2:10" x14ac:dyDescent="0.3">
      <c r="C29" t="s">
        <v>133</v>
      </c>
      <c r="J29" t="s">
        <v>176</v>
      </c>
    </row>
    <row r="30" spans="2:10" x14ac:dyDescent="0.3">
      <c r="C30" t="s">
        <v>134</v>
      </c>
      <c r="J30" t="s">
        <v>177</v>
      </c>
    </row>
    <row r="31" spans="2:10" x14ac:dyDescent="0.3">
      <c r="C31" t="s">
        <v>41</v>
      </c>
      <c r="J31" t="s">
        <v>152</v>
      </c>
    </row>
    <row r="32" spans="2:10" x14ac:dyDescent="0.3">
      <c r="C32" t="s">
        <v>135</v>
      </c>
      <c r="J32" t="s">
        <v>178</v>
      </c>
    </row>
    <row r="33" spans="3:10" x14ac:dyDescent="0.3">
      <c r="C33" t="s">
        <v>136</v>
      </c>
      <c r="J33" t="s">
        <v>154</v>
      </c>
    </row>
    <row r="34" spans="3:10" x14ac:dyDescent="0.3">
      <c r="C34" t="s">
        <v>137</v>
      </c>
      <c r="J34" t="s">
        <v>155</v>
      </c>
    </row>
    <row r="35" spans="3:10" x14ac:dyDescent="0.3">
      <c r="C35" t="s">
        <v>138</v>
      </c>
      <c r="J35" t="s">
        <v>179</v>
      </c>
    </row>
    <row r="36" spans="3:10" x14ac:dyDescent="0.3">
      <c r="C36" t="s">
        <v>45</v>
      </c>
      <c r="J36" t="s">
        <v>95</v>
      </c>
    </row>
    <row r="37" spans="3:10" x14ac:dyDescent="0.3">
      <c r="C37" t="s">
        <v>29</v>
      </c>
      <c r="J37" t="s">
        <v>180</v>
      </c>
    </row>
    <row r="38" spans="3:10" x14ac:dyDescent="0.3">
      <c r="C38" t="s">
        <v>139</v>
      </c>
      <c r="J38" t="s">
        <v>181</v>
      </c>
    </row>
    <row r="39" spans="3:10" x14ac:dyDescent="0.3">
      <c r="C39" t="s">
        <v>140</v>
      </c>
      <c r="J39" t="s">
        <v>182</v>
      </c>
    </row>
    <row r="40" spans="3:10" x14ac:dyDescent="0.3">
      <c r="C40" t="s">
        <v>46</v>
      </c>
      <c r="J40" t="s">
        <v>196</v>
      </c>
    </row>
    <row r="41" spans="3:10" x14ac:dyDescent="0.3">
      <c r="C41" t="s">
        <v>141</v>
      </c>
      <c r="J41" t="s">
        <v>93</v>
      </c>
    </row>
    <row r="42" spans="3:10" x14ac:dyDescent="0.3">
      <c r="C42" t="s">
        <v>50</v>
      </c>
      <c r="J42" t="s">
        <v>224</v>
      </c>
    </row>
    <row r="43" spans="3:10" x14ac:dyDescent="0.3">
      <c r="C43" t="s">
        <v>142</v>
      </c>
      <c r="J43" t="s">
        <v>681</v>
      </c>
    </row>
    <row r="44" spans="3:10" x14ac:dyDescent="0.3">
      <c r="C44" t="s">
        <v>143</v>
      </c>
      <c r="J44" t="s">
        <v>156</v>
      </c>
    </row>
    <row r="45" spans="3:10" x14ac:dyDescent="0.3">
      <c r="C45" t="s">
        <v>51</v>
      </c>
      <c r="J45" t="s">
        <v>94</v>
      </c>
    </row>
    <row r="46" spans="3:10" x14ac:dyDescent="0.3">
      <c r="C46" t="s">
        <v>144</v>
      </c>
      <c r="J46" t="s">
        <v>229</v>
      </c>
    </row>
    <row r="47" spans="3:10" x14ac:dyDescent="0.3">
      <c r="C47" t="s">
        <v>145</v>
      </c>
      <c r="J47" t="s">
        <v>232</v>
      </c>
    </row>
    <row r="48" spans="3:10" x14ac:dyDescent="0.3">
      <c r="C48" t="s">
        <v>146</v>
      </c>
      <c r="J48" t="s">
        <v>360</v>
      </c>
    </row>
    <row r="49" spans="3:10" x14ac:dyDescent="0.3">
      <c r="C49" t="s">
        <v>52</v>
      </c>
      <c r="J49" t="s">
        <v>389</v>
      </c>
    </row>
    <row r="50" spans="3:10" x14ac:dyDescent="0.3">
      <c r="C50" t="s">
        <v>147</v>
      </c>
      <c r="J50" t="s">
        <v>80</v>
      </c>
    </row>
    <row r="51" spans="3:10" x14ac:dyDescent="0.3">
      <c r="C51" t="s">
        <v>54</v>
      </c>
    </row>
    <row r="52" spans="3:10" x14ac:dyDescent="0.3">
      <c r="C52" t="s">
        <v>148</v>
      </c>
    </row>
    <row r="53" spans="3:10" x14ac:dyDescent="0.3">
      <c r="C53" t="s">
        <v>149</v>
      </c>
    </row>
  </sheetData>
  <sortState xmlns:xlrd2="http://schemas.microsoft.com/office/spreadsheetml/2017/richdata2" ref="J2:J24">
    <sortCondition ref="J2:J2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3</vt:i4>
      </vt:variant>
      <vt:variant>
        <vt:lpstr>Diapazoni ar nosaukumiem</vt:lpstr>
      </vt:variant>
      <vt:variant>
        <vt:i4>4</vt:i4>
      </vt:variant>
    </vt:vector>
  </HeadingPairs>
  <TitlesOfParts>
    <vt:vector size="7" baseType="lpstr">
      <vt:lpstr>Titullapa</vt:lpstr>
      <vt:lpstr>Investīciju plāns</vt:lpstr>
      <vt:lpstr>Dati</vt:lpstr>
      <vt:lpstr>Titullapa!_Hlk84773667</vt:lpstr>
      <vt:lpstr>'Investīciju plāns'!Drukāt_virsrakstus</vt:lpstr>
      <vt:lpstr>'Investīciju plāns'!Ezeres_pagasts</vt:lpstr>
      <vt:lpstr>Ezeres_pagasts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Laine</dc:creator>
  <cp:lastModifiedBy>Solveiga Dakša</cp:lastModifiedBy>
  <cp:lastPrinted>2022-03-04T07:58:33Z</cp:lastPrinted>
  <dcterms:created xsi:type="dcterms:W3CDTF">2015-06-05T18:17:20Z</dcterms:created>
  <dcterms:modified xsi:type="dcterms:W3CDTF">2023-04-04T11:21:28Z</dcterms:modified>
</cp:coreProperties>
</file>